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35" windowWidth="10680" windowHeight="11640" activeTab="0"/>
  </bookViews>
  <sheets>
    <sheet name="勤務形態一覧の作成方法" sheetId="1" r:id="rId1"/>
    <sheet name="作成例" sheetId="2" r:id="rId2"/>
    <sheet name="勤務シフト" sheetId="3" r:id="rId3"/>
    <sheet name="兼務職種一覧" sheetId="4" r:id="rId4"/>
    <sheet name="勤務形態一覧（全体）" sheetId="5" r:id="rId5"/>
    <sheet name="勤務形態一覧（従来型１）" sheetId="6" r:id="rId6"/>
    <sheet name="勤務形態一覧（従来型２）" sheetId="7" r:id="rId7"/>
    <sheet name="勤務形態一覧（ユニット型）" sheetId="8" r:id="rId8"/>
    <sheet name="シフト表" sheetId="9" state="hidden" r:id="rId9"/>
  </sheets>
  <definedNames>
    <definedName name="_xlnm._FilterDatabase" localSheetId="3" hidden="1">'兼務職種一覧'!$A$7:$AE$91</definedName>
    <definedName name="_xlnm.Print_Area" localSheetId="8">'シフト表'!$A$1:$AL$175</definedName>
    <definedName name="_xlnm.Print_Area" localSheetId="2">'勤務シフト'!$A$1:$DA$43</definedName>
    <definedName name="_xlnm.Print_Area" localSheetId="7">'勤務形態一覧（ユニット型）'!$A$1:$AW$60</definedName>
    <definedName name="_xlnm.Print_Area" localSheetId="5">'勤務形態一覧（従来型１）'!$A$1:$AR$70</definedName>
    <definedName name="_xlnm.Print_Area" localSheetId="6">'勤務形態一覧（従来型２）'!$A$1:$AR$72</definedName>
    <definedName name="_xlnm.Print_Area" localSheetId="4">'勤務形態一覧（全体）'!$B$1:$AL$164</definedName>
    <definedName name="_xlnm.Print_Area" localSheetId="0">'勤務形態一覧の作成方法'!$A$1:$J$47</definedName>
    <definedName name="_xlnm.Print_Area" localSheetId="3">'兼務職種一覧'!$B$1:$AE$102</definedName>
    <definedName name="_xlnm.Print_Area" localSheetId="1">'作成例'!$A$1:$AN$57</definedName>
    <definedName name="_xlnm.Print_Titles" localSheetId="3">'兼務職種一覧'!$6:$7</definedName>
  </definedNames>
  <calcPr fullCalcOnLoad="1"/>
</workbook>
</file>

<file path=xl/comments9.xml><?xml version="1.0" encoding="utf-8"?>
<comments xmlns="http://schemas.openxmlformats.org/spreadsheetml/2006/main">
  <authors>
    <author>tottoriadmin</author>
  </authors>
  <commentList>
    <comment ref="O2" authorId="0">
      <text>
        <r>
          <rPr>
            <sz val="11"/>
            <rFont val="ＭＳ Ｐゴシック"/>
            <family val="3"/>
          </rPr>
          <t>３月の勤務表を作成</t>
        </r>
      </text>
    </comment>
    <comment ref="E5" authorId="0">
      <text>
        <r>
          <rPr>
            <sz val="11"/>
            <rFont val="ＭＳ Ｐゴシック"/>
            <family val="3"/>
          </rPr>
          <t>施設全体（従来型施設とユニット型施設）の管理者、医師、生活相談員、介護支援専門員、栄養士を入力し、勤務時間も入力してください。</t>
        </r>
      </text>
    </comment>
    <comment ref="O46" authorId="0">
      <text>
        <r>
          <rPr>
            <sz val="11"/>
            <rFont val="ＭＳ Ｐゴシック"/>
            <family val="3"/>
          </rPr>
          <t>３月の勤務表を作成</t>
        </r>
      </text>
    </comment>
    <comment ref="O77" authorId="0">
      <text>
        <r>
          <rPr>
            <sz val="11"/>
            <rFont val="ＭＳ Ｐゴシック"/>
            <family val="3"/>
          </rPr>
          <t>３月の勤務表を作成</t>
        </r>
      </text>
    </comment>
    <comment ref="O148" authorId="0">
      <text>
        <r>
          <rPr>
            <sz val="11"/>
            <rFont val="ＭＳ Ｐゴシック"/>
            <family val="3"/>
          </rPr>
          <t>３月の勤務表を作成</t>
        </r>
      </text>
    </comment>
  </commentList>
</comments>
</file>

<file path=xl/sharedStrings.xml><?xml version="1.0" encoding="utf-8"?>
<sst xmlns="http://schemas.openxmlformats.org/spreadsheetml/2006/main" count="6585" uniqueCount="603">
  <si>
    <t>従業者の勤務の体制及び勤務形態一覧表</t>
  </si>
  <si>
    <t>（　</t>
  </si>
  <si>
    <t>年</t>
  </si>
  <si>
    <t>月分）</t>
  </si>
  <si>
    <t>サービス種類　　  （　　　　　　　　　　　　　　　　　　　　　　　　　　　　　　　　　）</t>
  </si>
  <si>
    <t>介護老人福祉施設・短期入所生活介護・介護予防短期入所生活介護</t>
  </si>
  <si>
    <t>）</t>
  </si>
  <si>
    <t>事業所番号（　　　　　　　　　　　　　　　　　　）　　　　　　　　　　　　　　　　　　　　　　　　　　　　　　　　　</t>
  </si>
  <si>
    <t>職　　種</t>
  </si>
  <si>
    <t>勤務</t>
  </si>
  <si>
    <t>資格</t>
  </si>
  <si>
    <t>氏　　名</t>
  </si>
  <si>
    <t>　</t>
  </si>
  <si>
    <t>常勤換算後の人数</t>
  </si>
  <si>
    <t>形態</t>
  </si>
  <si>
    <t>合計</t>
  </si>
  <si>
    <t>管理者</t>
  </si>
  <si>
    <t>医師</t>
  </si>
  <si>
    <t>事業に係る従業者全員（管理者を含む。）について、申請月の勤務時間数を記入してください。</t>
  </si>
  <si>
    <t>勤務形態　Ａ　常勤専従　　Ｂ常勤兼務　　Ｃ非常勤専従　　Ｄ非常勤兼務</t>
  </si>
  <si>
    <t>（介護予防を一体として運営している場合、全て兼務（ＢかＤ）として下さい）</t>
  </si>
  <si>
    <t>下記の計算はすべて小数点第２位以下を切り捨て</t>
  </si>
  <si>
    <t>常勤職員が勤務すべき１週あたりの勤務日数、勤務時間　</t>
  </si>
  <si>
    <t>日</t>
  </si>
  <si>
    <t>(a)</t>
  </si>
  <si>
    <t>週</t>
  </si>
  <si>
    <t>時間</t>
  </si>
  <si>
    <t>(b)</t>
  </si>
  <si>
    <t>常勤職員が勤務すべき１日あたりの勤務時間　</t>
  </si>
  <si>
    <t xml:space="preserve"> （c）（＝(b)÷(a)）</t>
  </si>
  <si>
    <t>○月の常勤職員が通常勤務すべき日数</t>
  </si>
  <si>
    <t>日     （d）</t>
  </si>
  <si>
    <t>　　常勤職員の勤務すべき曜日が同じ場合　当該月の常勤職員が勤務すべき曜日を足し上げた日数</t>
  </si>
  <si>
    <t>　　常勤職員によって勤務すべき曜日が異なる場合の常勤職員が通常勤務すべき日数の計算方法　（a）×4＋（月の日数-28）×（a）÷7</t>
  </si>
  <si>
    <t>常勤職員の１ヶ月間における勤務すべき時間数</t>
  </si>
  <si>
    <t>（c）×（d）</t>
  </si>
  <si>
    <t>(e)</t>
  </si>
  <si>
    <t>　　常勤換算　常勤専従職員（予防との兼務は専従とみなす）の人数＋（非常勤職員等の勤務時間数合計÷常勤職員の１ヶ月間における勤務すべき時間数(e)）　</t>
  </si>
  <si>
    <t>事業所名（　　　　　　　　　　　　　　　　　　　　　　　　　　　　　　　　</t>
  </si>
  <si>
    <t>看護職員</t>
  </si>
  <si>
    <t>機能訓練指導員</t>
  </si>
  <si>
    <t>介護職員</t>
  </si>
  <si>
    <t>※ユニット型施設の場合の記載上の注意
　・介護職員の勤務表は、ユニット単位で作成してください。
　・介護職員の勤務表の勤務時間欄には、勤務時間ではなく勤務割りを記入してください。</t>
  </si>
  <si>
    <t>勤務割り区分の時間帯</t>
  </si>
  <si>
    <t>サービス種類（　　　　　　　　　　　　　　　　　　　　　　　　　　　　　　　　　　　　　　）</t>
  </si>
  <si>
    <t>No.</t>
  </si>
  <si>
    <t>事業所名　 　（　　　　　　　　　　　　　　　　　　　　　　　　　　　　　　　　　　　　　　）</t>
  </si>
  <si>
    <t>資格</t>
  </si>
  <si>
    <t>日</t>
  </si>
  <si>
    <t xml:space="preserve">    月の合計</t>
  </si>
  <si>
    <t xml:space="preserve"> 勤 務</t>
  </si>
  <si>
    <t>の勤務</t>
  </si>
  <si>
    <t>算後の</t>
  </si>
  <si>
    <t>曜日</t>
  </si>
  <si>
    <t xml:space="preserve"> ア　イ　ウ　エ　オ</t>
  </si>
  <si>
    <t xml:space="preserve"> 時 間</t>
  </si>
  <si>
    <t xml:space="preserve"> 時  間</t>
  </si>
  <si>
    <t>人数</t>
  </si>
  <si>
    <t>　　　勤務割り区分の時間帯</t>
  </si>
  <si>
    <t>勤務割り</t>
  </si>
  <si>
    <t>ア</t>
  </si>
  <si>
    <t xml:space="preserve">   区分</t>
  </si>
  <si>
    <t>イ</t>
  </si>
  <si>
    <t>ウ</t>
  </si>
  <si>
    <t>エ</t>
  </si>
  <si>
    <t>（</t>
  </si>
  <si>
    <t>年</t>
  </si>
  <si>
    <t>月分）</t>
  </si>
  <si>
    <t>特別養護老人ホームとっとり</t>
  </si>
  <si>
    <t>月</t>
  </si>
  <si>
    <t>火</t>
  </si>
  <si>
    <t>水</t>
  </si>
  <si>
    <t>木</t>
  </si>
  <si>
    <t>金</t>
  </si>
  <si>
    <t>土</t>
  </si>
  <si>
    <t>日</t>
  </si>
  <si>
    <t>（Ⅰユニット）</t>
  </si>
  <si>
    <t>介護職員</t>
  </si>
  <si>
    <t>Ｂ</t>
  </si>
  <si>
    <t>介護福祉士</t>
  </si>
  <si>
    <t>○Ａ</t>
  </si>
  <si>
    <t>Ｃ</t>
  </si>
  <si>
    <t>Ｄ</t>
  </si>
  <si>
    <t>Ｅ（Ⅱユニット）</t>
  </si>
  <si>
    <t>（Ⅱユニット）</t>
  </si>
  <si>
    <t>○Ｆ</t>
  </si>
  <si>
    <t>Ｅ</t>
  </si>
  <si>
    <t>Ｇ</t>
  </si>
  <si>
    <t>Ｈ</t>
  </si>
  <si>
    <t>Ｊ</t>
  </si>
  <si>
    <t>Ｄ（Ⅰユニット）</t>
  </si>
  <si>
    <t>）</t>
  </si>
  <si>
    <t xml:space="preserve">  ア　 　 7：00　　～　　16：00</t>
  </si>
  <si>
    <t xml:space="preserve">  イ　 　10：00　　～　　19：00</t>
  </si>
  <si>
    <t xml:space="preserve">  ウ　 　12：00　　～　　21：00</t>
  </si>
  <si>
    <t xml:space="preserve">  エ　 　21：00　　～　 　7：00</t>
  </si>
  <si>
    <t>ア</t>
  </si>
  <si>
    <t>ウ</t>
  </si>
  <si>
    <t>ウ</t>
  </si>
  <si>
    <t>エ</t>
  </si>
  <si>
    <t>イ</t>
  </si>
  <si>
    <t xml:space="preserve"> 5　4  9　4　0</t>
  </si>
  <si>
    <t>イ</t>
  </si>
  <si>
    <t>ア</t>
  </si>
  <si>
    <t xml:space="preserve"> 8 10  4  0  0</t>
  </si>
  <si>
    <t>エ</t>
  </si>
  <si>
    <t>休</t>
  </si>
  <si>
    <t xml:space="preserve"> 8  3  5  5  1</t>
  </si>
  <si>
    <t xml:space="preserve"> 0  4  8  5  0</t>
  </si>
  <si>
    <t xml:space="preserve"> 9  5  4  4  0</t>
  </si>
  <si>
    <t xml:space="preserve"> 9  0  0  0  0</t>
  </si>
  <si>
    <t xml:space="preserve"> 0  9  4  0  0</t>
  </si>
  <si>
    <t xml:space="preserve"> 9  0  9  4  0</t>
  </si>
  <si>
    <t xml:space="preserve"> 8  0  5  8  0</t>
  </si>
  <si>
    <t xml:space="preserve"> 0  0  4  0  0</t>
  </si>
  <si>
    <t xml:space="preserve"> 4　8　4　0　0</t>
  </si>
  <si>
    <t>～</t>
  </si>
  <si>
    <r>
      <t>　　夜間及び深夜の時間帯は、午後１０時から翌日の午前５時までの時間を含めた連続する</t>
    </r>
    <r>
      <rPr>
        <b/>
        <sz val="11"/>
        <color indexed="10"/>
        <rFont val="ＭＳ Ｐゴシック"/>
        <family val="3"/>
      </rPr>
      <t>１６時間</t>
    </r>
    <r>
      <rPr>
        <b/>
        <sz val="11"/>
        <rFont val="ＭＳ Ｐゴシック"/>
        <family val="3"/>
      </rPr>
      <t>で設定すること。</t>
    </r>
  </si>
  <si>
    <t>貴施設の夜間及び深夜の時間帯</t>
  </si>
  <si>
    <t>作成例（ユニット型施設）</t>
  </si>
  <si>
    <t>地域密着型介護老人福祉施設・（介護予防）短期入所生活介護</t>
  </si>
  <si>
    <t>夜勤職員については、勤務時間のセルに色をつけたり○を付けるなどして、わかるようにしてください。</t>
  </si>
  <si>
    <t>（参考様式１－６）</t>
  </si>
  <si>
    <t>（1）管理者及び従業者全員の、４週間分の勤務すべき時間数を記入してください。</t>
  </si>
  <si>
    <t>（2）記入する期間は、申請をする事業の開始(開設)月の4週間分です。</t>
  </si>
  <si>
    <t>（3）職種ごとに下記の勤務形態の区分の順にまとめて記載し、「合計勤務時間」「週平均の勤務時間」については、職種ごとのアの小計と、イ～エまでを加えた数の小計</t>
  </si>
  <si>
    <t>　 　の行を挿入してください。</t>
  </si>
  <si>
    <t>（4）常勤換算が必要な職種は、ア～エの「週平均の勤務時間」をすべて足し、常勤の従業者が週に勤務すべき時間数で割って、「常勤換算後の人数」を算出してください。</t>
  </si>
  <si>
    <t>（5）ユニット型における介護職員については、ユニット単位で作成してください。</t>
  </si>
  <si>
    <t>（6）算出にあたっては、小数点以下第２位を切り捨ててください。</t>
  </si>
  <si>
    <t>記載上の注意事項</t>
  </si>
  <si>
    <t>Ａ：常勤で専従　Ｂ：常勤で兼務　Ｃ：常勤以外で専従　Ｄ：常勤以外で兼務</t>
  </si>
  <si>
    <t>勤務形態の区分</t>
  </si>
  <si>
    <t>月の常勤職員が通常勤務すべき日数</t>
  </si>
  <si>
    <t>　　　　常勤換算　常勤専従職員（予防との兼務は専従とみなす）の人数＋（非常勤職員等の勤務時間数合計÷常勤職員の１ヶ月間における勤務すべき時間数(e)）　　　</t>
  </si>
  <si>
    <t>　　　　常勤職員の勤務すべき曜日が同じ場合　当該月の常勤職員が勤務すべき曜日を足し上げた日数</t>
  </si>
  <si>
    <t>　　　　常勤職員によって勤務すべき曜日が異なる場合の常勤職員が通常勤務すべき日数の計算方法　（a）×4＋（月の日数-28）×（a）÷7</t>
  </si>
  <si>
    <t>（参考様式１－６の別紙）</t>
  </si>
  <si>
    <t>「勤務形態一覧表の作成方法」及び「常勤換算の算出方法」</t>
  </si>
  <si>
    <t>　勤務形態一覧表は４週分のものではなく、暦月（毎月１日から末日）のものを作成します。常勤換算も暦月で行います。</t>
  </si>
  <si>
    <t>　地域密着型介護老人福祉施設と（介護予防）短期入所生活介護の指定を受けており、職員が両方のサービスを兼務している場合、勤務形態は常勤であれば「Ｂ」、非常勤であれば「Ｄ」となります。</t>
  </si>
  <si>
    <t>　勤務時間は休憩時間を除いた実労働時間で記載します。なお、時間外勤務については除いてください。</t>
  </si>
  <si>
    <t>　他の職務と兼務している場合は職務ごとに時間の割振りが必要となります。</t>
  </si>
  <si>
    <t>　常勤職員の休暇等の期間については、暦月で１月を超えるものでない限り、常勤換算の計算上勤務したものとみなすことができます。その場合、勤務形態一覧表には「休」と記載してください。</t>
  </si>
  <si>
    <t>　ただし、非常勤職員の休暇については、勤務したものとみなすことはできません。</t>
  </si>
  <si>
    <t>　常勤職員は、他の職務を兼務していない場合、合計時間数に関わらず、常勤換算は「１」となります。</t>
  </si>
  <si>
    <t>　常勤職員が他の職務を兼務している場合、非常勤職員の場合、月途中に採用・退職の場合には、「その人の勤務時間合計÷常勤職員の勤務すべき時間数」で常勤換算数を算出します。</t>
  </si>
  <si>
    <t>　ただし、非常勤職員が勤務時間数として参入することができるのは常勤職員の勤務すべき時間数までとなります。</t>
  </si>
  <si>
    <t>　常勤の勤務すべき時間数が事業所内で複数設定されることは想定されていません。（ただし、職種により異なることが認められるケースもあります）</t>
  </si>
  <si>
    <t>　ただし、地域密着型介護老人福祉施設の介護支援専門員が当該施設の他の職務を兼務する場合や、看護職員が当該施設の機能訓練指導員を兼務する場合で当該職員によって看護体制加算、個別機能訓練加算、機能訓練指導体制加算のいずれも算定していない場合については、勤務時間のダブルカウントが認められています。</t>
  </si>
  <si>
    <t>介護老人福祉施設</t>
  </si>
  <si>
    <t>No.１</t>
  </si>
  <si>
    <t>B</t>
  </si>
  <si>
    <t>○西谷和人</t>
  </si>
  <si>
    <t>森田修平</t>
  </si>
  <si>
    <t>芦谷みどり</t>
  </si>
  <si>
    <t>竹内杏由美</t>
  </si>
  <si>
    <t>山口絵理香</t>
  </si>
  <si>
    <t>西井勘介</t>
  </si>
  <si>
    <t>中村理恵子</t>
  </si>
  <si>
    <t>山崎和恵</t>
  </si>
  <si>
    <t>C</t>
  </si>
  <si>
    <t>C</t>
  </si>
  <si>
    <t>月の合計</t>
  </si>
  <si>
    <t>休</t>
  </si>
  <si>
    <t>早</t>
  </si>
  <si>
    <t>中</t>
  </si>
  <si>
    <t>遅</t>
  </si>
  <si>
    <t>普</t>
  </si>
  <si>
    <t>夜</t>
  </si>
  <si>
    <t>A</t>
  </si>
  <si>
    <t>A</t>
  </si>
  <si>
    <t>公/普</t>
  </si>
  <si>
    <t>h</t>
  </si>
  <si>
    <t>勤務</t>
  </si>
  <si>
    <t>公休</t>
  </si>
  <si>
    <t>勤務割り区分の時間帯</t>
  </si>
  <si>
    <t>早</t>
  </si>
  <si>
    <t>研</t>
  </si>
  <si>
    <t>中</t>
  </si>
  <si>
    <t>遅</t>
  </si>
  <si>
    <t>夜</t>
  </si>
  <si>
    <t>普</t>
  </si>
  <si>
    <t>休</t>
  </si>
  <si>
    <t>月</t>
  </si>
  <si>
    <t>火</t>
  </si>
  <si>
    <t>水</t>
  </si>
  <si>
    <t>木</t>
  </si>
  <si>
    <t>金</t>
  </si>
  <si>
    <t>土</t>
  </si>
  <si>
    <t>研</t>
  </si>
  <si>
    <t>C</t>
  </si>
  <si>
    <t>濱田久美子</t>
  </si>
  <si>
    <t>池澤恵美子</t>
  </si>
  <si>
    <t>田中徳子</t>
  </si>
  <si>
    <t>普</t>
  </si>
  <si>
    <t>中</t>
  </si>
  <si>
    <t>早</t>
  </si>
  <si>
    <t>研</t>
  </si>
  <si>
    <t>遅</t>
  </si>
  <si>
    <t>夜</t>
  </si>
  <si>
    <t>B</t>
  </si>
  <si>
    <t>遅F</t>
  </si>
  <si>
    <t>遅F</t>
  </si>
  <si>
    <t>公/半</t>
  </si>
  <si>
    <t>公/半</t>
  </si>
  <si>
    <t>岡本美紀</t>
  </si>
  <si>
    <t>田中香織</t>
  </si>
  <si>
    <t>大石伸洋</t>
  </si>
  <si>
    <t>保本美加</t>
  </si>
  <si>
    <t>中島学</t>
  </si>
  <si>
    <t>濱本博貴</t>
  </si>
  <si>
    <t>安木寛子</t>
  </si>
  <si>
    <t>高山孝</t>
  </si>
  <si>
    <t>小林春行</t>
  </si>
  <si>
    <t>森崎喬</t>
  </si>
  <si>
    <t>天鬼真由美</t>
  </si>
  <si>
    <t>砂場博斗</t>
  </si>
  <si>
    <t>風坂敦子</t>
  </si>
  <si>
    <t>吉岡香愛</t>
  </si>
  <si>
    <t>宮脇昭子</t>
  </si>
  <si>
    <t xml:space="preserve">長尾健二 </t>
  </si>
  <si>
    <t>奥田理恵</t>
  </si>
  <si>
    <t>中村直哉</t>
  </si>
  <si>
    <t>下石智恵</t>
  </si>
  <si>
    <t>森岡裕次</t>
  </si>
  <si>
    <t>国本朋也</t>
  </si>
  <si>
    <t>三ッ國愛惟</t>
  </si>
  <si>
    <t>新麻里奈</t>
  </si>
  <si>
    <t>中尾崇俊</t>
  </si>
  <si>
    <t>上田弘</t>
  </si>
  <si>
    <t>介護支援専門員</t>
  </si>
  <si>
    <t>週平均
の勤務
時間</t>
  </si>
  <si>
    <t>特別養護老人ホーム若葉台</t>
  </si>
  <si>
    <t>【本体２階】</t>
  </si>
  <si>
    <t>【本体１階】</t>
  </si>
  <si>
    <t>勤務時間</t>
  </si>
  <si>
    <t>［ユニット型施設分］　介護職員　計</t>
  </si>
  <si>
    <t>［従来型施設分］　介護職員　計</t>
  </si>
  <si>
    <t>［ユニット型施設分］　看護職員　計</t>
  </si>
  <si>
    <t>［従来型施設・ユニット型施設　共通分］　機能訓練指導員　計</t>
  </si>
  <si>
    <t>［従来型施設分］　看護職員　計</t>
  </si>
  <si>
    <t>［従来型施設・ユニット型施設　共通分］　管理者計</t>
  </si>
  <si>
    <t>［従来型施設・ユニット型施設　共通分］　医師計</t>
  </si>
  <si>
    <t>［従来型施設・ユニット型施設　共通分］　生活相談員　計</t>
  </si>
  <si>
    <t>［従来型施設・ユニット型施設　共通分］　介護支援専門員　計</t>
  </si>
  <si>
    <t>B</t>
  </si>
  <si>
    <t>常勤換算後の人数</t>
  </si>
  <si>
    <t>氏名</t>
  </si>
  <si>
    <t>有休</t>
  </si>
  <si>
    <t>岩城　隆志</t>
  </si>
  <si>
    <t>休</t>
  </si>
  <si>
    <t>岩澤　利典</t>
  </si>
  <si>
    <t>診察</t>
  </si>
  <si>
    <t>生活相談員（従来）</t>
  </si>
  <si>
    <t>山崎　剛</t>
  </si>
  <si>
    <t>振休</t>
  </si>
  <si>
    <t>生活相談員（短期）</t>
  </si>
  <si>
    <t>社会福祉士</t>
  </si>
  <si>
    <t>茶家　大輝</t>
  </si>
  <si>
    <t>生活相談員（従来）</t>
  </si>
  <si>
    <t>橋村　知世</t>
  </si>
  <si>
    <t>介護支援専門員（２Ｆ）</t>
  </si>
  <si>
    <t>野村　智恵美</t>
  </si>
  <si>
    <t>携</t>
  </si>
  <si>
    <t>介護支援専門員（うぐ）</t>
  </si>
  <si>
    <t>介護支援専門員（１Ｆ）</t>
  </si>
  <si>
    <t>橋村　知世</t>
  </si>
  <si>
    <t>介護支援専門員（2Ｆ）</t>
  </si>
  <si>
    <t>中島　学</t>
  </si>
  <si>
    <t>介</t>
  </si>
  <si>
    <t>管理栄養士</t>
  </si>
  <si>
    <t>小山　彰子</t>
  </si>
  <si>
    <t>衣川　郁子</t>
  </si>
  <si>
    <t>有休</t>
  </si>
  <si>
    <t>勤務日数</t>
  </si>
  <si>
    <t>歯科医師</t>
  </si>
  <si>
    <t>精神科医</t>
  </si>
  <si>
    <t>岸田　英夫</t>
  </si>
  <si>
    <t>玉木　裕之助</t>
  </si>
  <si>
    <t>内科医師</t>
  </si>
  <si>
    <t>正看護師
介護支援専門員</t>
  </si>
  <si>
    <t>正看護師</t>
  </si>
  <si>
    <t>山名　紀子</t>
  </si>
  <si>
    <t>河原　典子</t>
  </si>
  <si>
    <t>南部　典子</t>
  </si>
  <si>
    <t>准看護師</t>
  </si>
  <si>
    <t>坂口　朱美</t>
  </si>
  <si>
    <t>岸　嘉子</t>
  </si>
  <si>
    <t>平田　純子　</t>
  </si>
  <si>
    <t>正看護師
（短期）</t>
  </si>
  <si>
    <t>作業療法士</t>
  </si>
  <si>
    <t>山根　彩香</t>
  </si>
  <si>
    <r>
      <t>川田　莉沙</t>
    </r>
    <r>
      <rPr>
        <sz val="8"/>
        <rFont val="ＭＳ Ｐ明朝"/>
        <family val="1"/>
      </rPr>
      <t>（育休中）</t>
    </r>
  </si>
  <si>
    <t>中原　絹枝</t>
  </si>
  <si>
    <t>森田健文</t>
  </si>
  <si>
    <t>大下まさみ</t>
  </si>
  <si>
    <t>西尾愛</t>
  </si>
  <si>
    <t>福原潤</t>
  </si>
  <si>
    <t>山本知幸</t>
  </si>
  <si>
    <t>長田雅子</t>
  </si>
  <si>
    <t>竹本健太</t>
  </si>
  <si>
    <t>ヘルパー2級</t>
  </si>
  <si>
    <t>森脇翔太</t>
  </si>
  <si>
    <t>中村由唯</t>
  </si>
  <si>
    <t>介護職員基礎研修</t>
  </si>
  <si>
    <t>山本恵子</t>
  </si>
  <si>
    <t>森下慎也</t>
  </si>
  <si>
    <t>田中佑佳</t>
  </si>
  <si>
    <t>楮原靖吾</t>
  </si>
  <si>
    <t>岡田彩</t>
  </si>
  <si>
    <t>吉澤真由</t>
  </si>
  <si>
    <t>野村美香</t>
  </si>
  <si>
    <t>松尾沙都子</t>
  </si>
  <si>
    <t>松本和樹</t>
  </si>
  <si>
    <t>高垣建太</t>
  </si>
  <si>
    <t>古河宗彦</t>
  </si>
  <si>
    <t>森本茂</t>
  </si>
  <si>
    <t>　　常勤職員によって勤務すべき曜日が異なる場合の常勤職員が通常勤務すべき日数の計算方法　（a）×4＋（月の日数休28）×（a）÷7</t>
  </si>
  <si>
    <t>普F</t>
  </si>
  <si>
    <t>普F</t>
  </si>
  <si>
    <t>普F</t>
  </si>
  <si>
    <t>ユニット名：うぐいすの郷</t>
  </si>
  <si>
    <t>社会福祉主事</t>
  </si>
  <si>
    <t>［従来型施設（併設短期）・ユニット型施設　共通分］　管理者計</t>
  </si>
  <si>
    <t>［従来型施設（併設短期）・ユニット型施設　共通分］　医師計</t>
  </si>
  <si>
    <t>生活相談員</t>
  </si>
  <si>
    <t>生活相談員</t>
  </si>
  <si>
    <t>管理者</t>
  </si>
  <si>
    <t>医師</t>
  </si>
  <si>
    <t>看護師</t>
  </si>
  <si>
    <t>介護支援専門員</t>
  </si>
  <si>
    <t>介護支援専門員</t>
  </si>
  <si>
    <t>介護支援専門員</t>
  </si>
  <si>
    <t>介護支援専門員</t>
  </si>
  <si>
    <t>栄養士</t>
  </si>
  <si>
    <t>　</t>
  </si>
  <si>
    <t>地域密着型介護老人福祉施設入所者生活介護</t>
  </si>
  <si>
    <t>夜間及び深夜の時間帯</t>
  </si>
  <si>
    <t>日中の時間帯</t>
  </si>
  <si>
    <t>休憩</t>
  </si>
  <si>
    <t>計</t>
  </si>
  <si>
    <t>始業</t>
  </si>
  <si>
    <t>終業</t>
  </si>
  <si>
    <t>区分</t>
  </si>
  <si>
    <t>実労</t>
  </si>
  <si>
    <t>（参考様式１－６（１））</t>
  </si>
  <si>
    <t>（参考様式１－６（２））</t>
  </si>
  <si>
    <t>従業者の勤務の体制及び勤務形態一覧表</t>
  </si>
  <si>
    <t>Ａ</t>
  </si>
  <si>
    <t>介護職員基礎研修</t>
  </si>
  <si>
    <t>地域密着型介護老人福祉施設</t>
  </si>
  <si>
    <t>○</t>
  </si>
  <si>
    <t>短期入所生活介護（予防含む）</t>
  </si>
  <si>
    <t>○</t>
  </si>
  <si>
    <t>職種</t>
  </si>
  <si>
    <t>基本区分</t>
  </si>
  <si>
    <t>○</t>
  </si>
  <si>
    <t>◎</t>
  </si>
  <si>
    <t>◎</t>
  </si>
  <si>
    <t>◎</t>
  </si>
  <si>
    <t>◎</t>
  </si>
  <si>
    <t>◎</t>
  </si>
  <si>
    <t>◎</t>
  </si>
  <si>
    <t>◎</t>
  </si>
  <si>
    <t>◎</t>
  </si>
  <si>
    <t>◎</t>
  </si>
  <si>
    <t>機能訓練指導員</t>
  </si>
  <si>
    <t>◎</t>
  </si>
  <si>
    <t>◎</t>
  </si>
  <si>
    <t>◎</t>
  </si>
  <si>
    <t>生活
相談員</t>
  </si>
  <si>
    <t>看護
職員</t>
  </si>
  <si>
    <t>介護
職員</t>
  </si>
  <si>
    <t>Ｂ</t>
  </si>
  <si>
    <t>Ｄ</t>
  </si>
  <si>
    <t>Ｄ</t>
  </si>
  <si>
    <t>Ｂ</t>
  </si>
  <si>
    <t>Ａ</t>
  </si>
  <si>
    <t>Ａ</t>
  </si>
  <si>
    <t>Ｂ</t>
  </si>
  <si>
    <t>Ｂ</t>
  </si>
  <si>
    <t>介</t>
  </si>
  <si>
    <t>…介護職員としての勤務日</t>
  </si>
  <si>
    <t>…自宅待機（緊急連絡に対応する携帯電話当番）</t>
  </si>
  <si>
    <t>…振替休日</t>
  </si>
  <si>
    <t>【凡例】</t>
  </si>
  <si>
    <t>-</t>
  </si>
  <si>
    <t>－</t>
  </si>
  <si>
    <t>有</t>
  </si>
  <si>
    <t>-</t>
  </si>
  <si>
    <t>【　介護老人福祉施設・（予防）短期入所生活介護
・地域密着型介護老人福祉施設入所者生活介護　】</t>
  </si>
  <si>
    <t>am早</t>
  </si>
  <si>
    <t>am遅</t>
  </si>
  <si>
    <t>8H</t>
  </si>
  <si>
    <t>am早</t>
  </si>
  <si>
    <t>am遅</t>
  </si>
  <si>
    <t>pm遅</t>
  </si>
  <si>
    <t>pm早</t>
  </si>
  <si>
    <t>休</t>
  </si>
  <si>
    <t>休</t>
  </si>
  <si>
    <t>休/普</t>
  </si>
  <si>
    <t>休/普</t>
  </si>
  <si>
    <t>8H</t>
  </si>
  <si>
    <t>歯科衛生士</t>
  </si>
  <si>
    <t>４月の常勤職員が通常勤務すべき日数</t>
  </si>
  <si>
    <t>相･ｹ</t>
  </si>
  <si>
    <t>◎</t>
  </si>
  <si>
    <t>Ａ</t>
  </si>
  <si>
    <t>○</t>
  </si>
  <si>
    <t>◎</t>
  </si>
  <si>
    <t>○</t>
  </si>
  <si>
    <t>◎</t>
  </si>
  <si>
    <t>○</t>
  </si>
  <si>
    <t>◎</t>
  </si>
  <si>
    <t>◎</t>
  </si>
  <si>
    <t>Ｂ</t>
  </si>
  <si>
    <t>地域密着型介護老人福祉施設入所者生活介護</t>
  </si>
  <si>
    <t>［地域密着型施設分］　介護職員　計</t>
  </si>
  <si>
    <t>【ユニット名：うぐいすの郷】</t>
  </si>
  <si>
    <t>○</t>
  </si>
  <si>
    <t>○</t>
  </si>
  <si>
    <t>Ｃ</t>
  </si>
  <si>
    <t>Ｃ</t>
  </si>
  <si>
    <t>Ｃ</t>
  </si>
  <si>
    <t>介護老人福祉施設・短期入所生活介護・介護予防短期入所生活介護</t>
  </si>
  <si>
    <t>［併設短期分］　看護職員　計</t>
  </si>
  <si>
    <t>【凡例】　基本区分の職種から見た担当職種　（　主となる担当職種　…　◎　　従となる担当職種　…　○　）</t>
  </si>
  <si>
    <t>B</t>
  </si>
  <si>
    <t>［従来型施設・（予防）短期入所生活介護施設　共通分］　機能訓練指導員　計</t>
  </si>
  <si>
    <t>［ユニット型施設・短期入所生活介護施設　共通分］　機能訓練指導員　計</t>
  </si>
  <si>
    <t>［併設短期］　生活相談員　計</t>
  </si>
  <si>
    <t>○</t>
  </si>
  <si>
    <t>特別養護老人ホーム○○（ユニット型勤務シフト）</t>
  </si>
  <si>
    <t>特別養護老人ホーム○○（従来型勤務シフト）</t>
  </si>
  <si>
    <t>特別養護老人ホーム○○（併設施設・事業所別の兼務職種一覧）</t>
  </si>
  <si>
    <t>Ｂ</t>
  </si>
  <si>
    <t>Ｃ</t>
  </si>
  <si>
    <t>Ｄ</t>
  </si>
  <si>
    <t>Ｅ</t>
  </si>
  <si>
    <t>Ｆ</t>
  </si>
  <si>
    <t>Ｇ</t>
  </si>
  <si>
    <t>Ｈ</t>
  </si>
  <si>
    <t>Ｉ</t>
  </si>
  <si>
    <t>Ｊ</t>
  </si>
  <si>
    <t>Ｋ</t>
  </si>
  <si>
    <t>Ｌ</t>
  </si>
  <si>
    <t>Ｍ</t>
  </si>
  <si>
    <t>Ｎ</t>
  </si>
  <si>
    <t>Ｏ</t>
  </si>
  <si>
    <t>Ｐ</t>
  </si>
  <si>
    <t>Ｑ</t>
  </si>
  <si>
    <t>Ｒ</t>
  </si>
  <si>
    <t>Ｓ</t>
  </si>
  <si>
    <t>Ｔ</t>
  </si>
  <si>
    <t>Ｕ</t>
  </si>
  <si>
    <t>Ｖ</t>
  </si>
  <si>
    <t>Ｗ</t>
  </si>
  <si>
    <t>【従来型１】</t>
  </si>
  <si>
    <t>【従来型２】</t>
  </si>
  <si>
    <t>【ユニット型】</t>
  </si>
  <si>
    <t>Ａ１</t>
  </si>
  <si>
    <t>Ａ１</t>
  </si>
  <si>
    <t>Ａ２</t>
  </si>
  <si>
    <t>Ｂ１</t>
  </si>
  <si>
    <t>Ｂ１</t>
  </si>
  <si>
    <t>Ｃ１</t>
  </si>
  <si>
    <t>Ｃ１</t>
  </si>
  <si>
    <t>Ｄ１</t>
  </si>
  <si>
    <t>Ｄ１</t>
  </si>
  <si>
    <t>Ｅ１</t>
  </si>
  <si>
    <t>Ｅ１</t>
  </si>
  <si>
    <t>Ｆ１</t>
  </si>
  <si>
    <t>Ｆ１</t>
  </si>
  <si>
    <t>Ｇ１</t>
  </si>
  <si>
    <t>Ｇ１</t>
  </si>
  <si>
    <t>Ｈ１</t>
  </si>
  <si>
    <t>Ｈ１</t>
  </si>
  <si>
    <t>Ｉ１</t>
  </si>
  <si>
    <t>Ｉ１</t>
  </si>
  <si>
    <t>Ｊ１</t>
  </si>
  <si>
    <t>Ｊ１</t>
  </si>
  <si>
    <t>Ｋ１</t>
  </si>
  <si>
    <t>Ｋ１</t>
  </si>
  <si>
    <t>Ｌ１</t>
  </si>
  <si>
    <t>Ｌ１</t>
  </si>
  <si>
    <t>Ｍ１</t>
  </si>
  <si>
    <t>Ｍ１</t>
  </si>
  <si>
    <t>Ｎ１</t>
  </si>
  <si>
    <t>Ｎ１</t>
  </si>
  <si>
    <t>Ｏ１</t>
  </si>
  <si>
    <t>Ｏ１</t>
  </si>
  <si>
    <t>Ｐ１</t>
  </si>
  <si>
    <t>Ｐ１</t>
  </si>
  <si>
    <t>Ｑ１</t>
  </si>
  <si>
    <t>Ｑ１</t>
  </si>
  <si>
    <t>Ｒ１</t>
  </si>
  <si>
    <t>Ｒ１</t>
  </si>
  <si>
    <t>Ｓ１</t>
  </si>
  <si>
    <t>Ｓ１</t>
  </si>
  <si>
    <t>Ｔ１</t>
  </si>
  <si>
    <t>Ｔ１</t>
  </si>
  <si>
    <t>Ｕ１</t>
  </si>
  <si>
    <t>Ｕ１</t>
  </si>
  <si>
    <t>Ｖ１</t>
  </si>
  <si>
    <t>Ｖ１</t>
  </si>
  <si>
    <t>Ｗ１</t>
  </si>
  <si>
    <t>Ｗ１</t>
  </si>
  <si>
    <t>Ｘ１</t>
  </si>
  <si>
    <t>Ｘ１</t>
  </si>
  <si>
    <t>Ａ２</t>
  </si>
  <si>
    <t>Ｂ２</t>
  </si>
  <si>
    <t>Ｂ２</t>
  </si>
  <si>
    <t>Ｃ２</t>
  </si>
  <si>
    <t>Ｃ２</t>
  </si>
  <si>
    <t>Ｄ３</t>
  </si>
  <si>
    <t>Ｄ２</t>
  </si>
  <si>
    <t>Ｄ２</t>
  </si>
  <si>
    <t>Ｅ２</t>
  </si>
  <si>
    <t>Ｅ２</t>
  </si>
  <si>
    <t>Ｆ２</t>
  </si>
  <si>
    <t>Ｆ２</t>
  </si>
  <si>
    <t>Ｇ２</t>
  </si>
  <si>
    <t>Ｇ２</t>
  </si>
  <si>
    <t>Ｈ２</t>
  </si>
  <si>
    <t>Ｈ２</t>
  </si>
  <si>
    <t>Ｉ２</t>
  </si>
  <si>
    <t>Ｉ２</t>
  </si>
  <si>
    <t>Ｊ２</t>
  </si>
  <si>
    <t>Ｊ２</t>
  </si>
  <si>
    <t>Ｋ２</t>
  </si>
  <si>
    <t>Ｋ２</t>
  </si>
  <si>
    <t>Ｌ２</t>
  </si>
  <si>
    <t>Ｌ２</t>
  </si>
  <si>
    <t>Ｍ２</t>
  </si>
  <si>
    <t>Ｍ２</t>
  </si>
  <si>
    <t>Ｎ２</t>
  </si>
  <si>
    <t>Ｎ２</t>
  </si>
  <si>
    <t>Ｏ２</t>
  </si>
  <si>
    <t>Ｏ２</t>
  </si>
  <si>
    <t>Ｐ２</t>
  </si>
  <si>
    <t>Ｐ２</t>
  </si>
  <si>
    <t>Ｑ２</t>
  </si>
  <si>
    <t>Ｑ２</t>
  </si>
  <si>
    <t>Ｒ２</t>
  </si>
  <si>
    <t>Ｒ２</t>
  </si>
  <si>
    <t>Ｓ２</t>
  </si>
  <si>
    <t>Ｓ２</t>
  </si>
  <si>
    <t>Ｔ２</t>
  </si>
  <si>
    <t>Ｔ２</t>
  </si>
  <si>
    <t>Ｕ２</t>
  </si>
  <si>
    <t>Ｕ２</t>
  </si>
  <si>
    <t>Ｖ２</t>
  </si>
  <si>
    <t>Ｖ２</t>
  </si>
  <si>
    <t>Ｗ２</t>
  </si>
  <si>
    <t>Ｗ２</t>
  </si>
  <si>
    <t>Ｘ２</t>
  </si>
  <si>
    <t>Ｘ２</t>
  </si>
  <si>
    <t>Ｙ２</t>
  </si>
  <si>
    <t>Ｙ２</t>
  </si>
  <si>
    <t>Ａ３</t>
  </si>
  <si>
    <t>Ａ３</t>
  </si>
  <si>
    <t>Ｂ３</t>
  </si>
  <si>
    <t>Ｂ３</t>
  </si>
  <si>
    <t>Ｃ３</t>
  </si>
  <si>
    <t>Ｃ３</t>
  </si>
  <si>
    <t>Ｄ３</t>
  </si>
  <si>
    <t>Ｅ３</t>
  </si>
  <si>
    <t>Ｅ３</t>
  </si>
  <si>
    <t>Ｆ３</t>
  </si>
  <si>
    <t>Ｆ３</t>
  </si>
  <si>
    <t>Ｇ３</t>
  </si>
  <si>
    <t>Ｇ３</t>
  </si>
  <si>
    <t>Ｈ３</t>
  </si>
  <si>
    <t>Ｈ３</t>
  </si>
  <si>
    <t>Ｉ３</t>
  </si>
  <si>
    <t>Ｉ３</t>
  </si>
  <si>
    <t>【作成例】</t>
  </si>
  <si>
    <t>Ｃ</t>
  </si>
  <si>
    <t>Ｆ</t>
  </si>
  <si>
    <t>Ｉ</t>
  </si>
  <si>
    <t>Ｋ</t>
  </si>
  <si>
    <t>Ｌ</t>
  </si>
  <si>
    <t>Ｍ</t>
  </si>
  <si>
    <t>Ｎ</t>
  </si>
  <si>
    <t>Ｏ</t>
  </si>
  <si>
    <t>Ｐ</t>
  </si>
  <si>
    <t>Ｑ</t>
  </si>
  <si>
    <t>Ｒ</t>
  </si>
  <si>
    <t>Ｓ</t>
  </si>
  <si>
    <t>Ｔ</t>
  </si>
  <si>
    <t>Ｕ</t>
  </si>
  <si>
    <t>Ｒ　◎</t>
  </si>
  <si>
    <t>Ｔ　◎　</t>
  </si>
  <si>
    <t>Ｖ</t>
  </si>
  <si>
    <t>Ｗ</t>
  </si>
  <si>
    <t>＊＊＊＊＊</t>
  </si>
  <si>
    <t>特別養護老人ホーム○○</t>
  </si>
  <si>
    <t>＊＊＊＊</t>
  </si>
  <si>
    <t>○　　Ａ３</t>
  </si>
  <si>
    <t>従来型２</t>
  </si>
  <si>
    <t>ユニット型</t>
  </si>
  <si>
    <t>従来型１</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</si>
</sst>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h:mm;@"/>
    <numFmt numFmtId="178" formatCode="0_);[Red]\(0\)"/>
    <numFmt numFmtId="179" formatCode="0.00_);[Red]\(0.00\)"/>
    <numFmt numFmtId="180" formatCode="0.0_);[Red]\(0.0\)"/>
    <numFmt numFmtId="181" formatCode="0.0"/>
    <numFmt numFmtId="182" formatCode="#,##0.0;[Red]\-#,##0.0"/>
    <numFmt numFmtId="183" formatCode="0.00_ "/>
    <numFmt numFmtId="184" formatCode="0.000_ "/>
  </numFmts>
  <fonts count="98">
    <font>
      <sz val="12"/>
      <name val="ＭＳ 明朝"/>
      <family val="1"/>
    </font>
    <font>
      <sz val="11"/>
      <color indexed="8"/>
      <name val="ＭＳ Ｐゴシック"/>
      <family val="3"/>
    </font>
    <font>
      <sz val="6"/>
      <name val="ＭＳ 明朝"/>
      <family val="1"/>
    </font>
    <font>
      <b/>
      <sz val="12"/>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6"/>
      <name val="ＭＳ Ｐゴシック"/>
      <family val="3"/>
    </font>
    <font>
      <sz val="11"/>
      <name val="ＭＳ Ｐゴシック"/>
      <family val="3"/>
    </font>
    <font>
      <sz val="8"/>
      <name val="ＭＳ Ｐゴシック"/>
      <family val="3"/>
    </font>
    <font>
      <sz val="9"/>
      <name val="ＭＳ Ｐ明朝"/>
      <family val="1"/>
    </font>
    <font>
      <sz val="11"/>
      <name val="ＭＳ Ｐ明朝"/>
      <family val="1"/>
    </font>
    <font>
      <sz val="10"/>
      <name val="ＭＳ Ｐ明朝"/>
      <family val="1"/>
    </font>
    <font>
      <sz val="12"/>
      <name val="ＭＳ Ｐ明朝"/>
      <family val="1"/>
    </font>
    <font>
      <b/>
      <sz val="12"/>
      <color indexed="8"/>
      <name val="ＭＳ 明朝"/>
      <family val="1"/>
    </font>
    <font>
      <b/>
      <sz val="12"/>
      <color indexed="8"/>
      <name val="ＭＳ Ｐゴシック"/>
      <family val="3"/>
    </font>
    <font>
      <b/>
      <sz val="11"/>
      <color indexed="8"/>
      <name val="ＭＳ Ｐゴシック"/>
      <family val="3"/>
    </font>
    <font>
      <b/>
      <sz val="11"/>
      <color indexed="8"/>
      <name val="ＭＳ Ｐ明朝"/>
      <family val="1"/>
    </font>
    <font>
      <b/>
      <sz val="9"/>
      <color indexed="8"/>
      <name val="ＭＳ Ｐ明朝"/>
      <family val="1"/>
    </font>
    <font>
      <b/>
      <sz val="10"/>
      <color indexed="8"/>
      <name val="ＭＳ Ｐ明朝"/>
      <family val="1"/>
    </font>
    <font>
      <b/>
      <sz val="10"/>
      <color indexed="8"/>
      <name val="ＭＳ Ｐゴシック"/>
      <family val="3"/>
    </font>
    <font>
      <b/>
      <sz val="12"/>
      <color indexed="10"/>
      <name val="ＭＳ Ｐゴシック"/>
      <family val="3"/>
    </font>
    <font>
      <b/>
      <u val="single"/>
      <sz val="11"/>
      <name val="ＭＳ Ｐゴシック"/>
      <family val="3"/>
    </font>
    <font>
      <b/>
      <sz val="11"/>
      <name val="HG正楷書体-PRO"/>
      <family val="4"/>
    </font>
    <font>
      <b/>
      <sz val="8"/>
      <name val="ＭＳ Ｐゴシック"/>
      <family val="3"/>
    </font>
    <font>
      <b/>
      <sz val="11"/>
      <name val="ＭＳ Ｐ明朝"/>
      <family val="1"/>
    </font>
    <font>
      <sz val="11"/>
      <name val="HG正楷書体-PRO"/>
      <family val="4"/>
    </font>
    <font>
      <b/>
      <sz val="14"/>
      <name val="ＭＳ ゴシック"/>
      <family val="3"/>
    </font>
    <font>
      <b/>
      <sz val="14"/>
      <name val="ＭＳ Ｐゴシック"/>
      <family val="3"/>
    </font>
    <font>
      <sz val="10"/>
      <name val="ＭＳ 明朝"/>
      <family val="1"/>
    </font>
    <font>
      <sz val="9"/>
      <name val="ＭＳ 明朝"/>
      <family val="1"/>
    </font>
    <font>
      <b/>
      <sz val="10"/>
      <name val="ＭＳ ゴシック"/>
      <family val="3"/>
    </font>
    <font>
      <sz val="10"/>
      <name val="ＭＳ ゴシック"/>
      <family val="3"/>
    </font>
    <font>
      <sz val="11"/>
      <name val="ＭＳ ゴシック"/>
      <family val="3"/>
    </font>
    <font>
      <b/>
      <sz val="11"/>
      <name val="ＭＳ 明朝"/>
      <family val="1"/>
    </font>
    <font>
      <b/>
      <sz val="12"/>
      <name val="ＭＳ 明朝"/>
      <family val="1"/>
    </font>
    <font>
      <b/>
      <sz val="11"/>
      <color indexed="10"/>
      <name val="ＭＳ Ｐゴシック"/>
      <family val="3"/>
    </font>
    <font>
      <sz val="12"/>
      <color indexed="8"/>
      <name val="ＭＳ 明朝"/>
      <family val="1"/>
    </font>
    <font>
      <sz val="9"/>
      <color indexed="8"/>
      <name val="ＭＳ 明朝"/>
      <family val="1"/>
    </font>
    <font>
      <sz val="8"/>
      <name val="ＭＳ 明朝"/>
      <family val="1"/>
    </font>
    <font>
      <sz val="6"/>
      <name val="ＭＳ ゴシック"/>
      <family val="3"/>
    </font>
    <font>
      <sz val="8"/>
      <name val="HGS創英ﾌﾟﾚｾﾞﾝｽEB"/>
      <family val="1"/>
    </font>
    <font>
      <b/>
      <sz val="9"/>
      <name val="ＭＳ 明朝"/>
      <family val="1"/>
    </font>
    <font>
      <sz val="6"/>
      <name val="ＭＳ Ｐ明朝"/>
      <family val="1"/>
    </font>
    <font>
      <sz val="14"/>
      <name val="ＭＳ Ｐ明朝"/>
      <family val="1"/>
    </font>
    <font>
      <sz val="8"/>
      <name val="ＭＳ Ｐ明朝"/>
      <family val="1"/>
    </font>
    <font>
      <sz val="7"/>
      <name val="ＭＳ Ｐ明朝"/>
      <family val="1"/>
    </font>
    <font>
      <sz val="11"/>
      <name val="ＭＳ 明朝"/>
      <family val="1"/>
    </font>
    <font>
      <b/>
      <sz val="12"/>
      <name val="ＭＳ Ｐ明朝"/>
      <family val="1"/>
    </font>
    <font>
      <sz val="10"/>
      <color indexed="8"/>
      <name val="ＭＳ 明朝"/>
      <family val="1"/>
    </font>
    <font>
      <sz val="11"/>
      <color indexed="8"/>
      <name val="ＭＳ 明朝"/>
      <family val="1"/>
    </font>
    <font>
      <b/>
      <sz val="11"/>
      <color indexed="8"/>
      <name val="ＭＳ 明朝"/>
      <family val="1"/>
    </font>
    <font>
      <sz val="14"/>
      <name val="ＭＳ 明朝"/>
      <family val="1"/>
    </font>
    <font>
      <b/>
      <sz val="12"/>
      <color indexed="8"/>
      <name val="ＭＳ Ｐ明朝"/>
      <family val="1"/>
    </font>
    <font>
      <b/>
      <sz val="10"/>
      <name val="ＭＳ Ｐゴシック"/>
      <family val="3"/>
    </font>
    <font>
      <b/>
      <sz val="16"/>
      <name val="ＭＳ Ｐゴシック"/>
      <family val="3"/>
    </font>
    <font>
      <b/>
      <sz val="10"/>
      <color indexed="8"/>
      <name val="ＭＳ 明朝"/>
      <family val="1"/>
    </font>
    <font>
      <sz val="6"/>
      <color indexed="8"/>
      <name val="ＭＳ Ｐゴシック"/>
      <family val="3"/>
    </font>
    <font>
      <b/>
      <sz val="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48"/>
      <name val="ＭＳ 明朝"/>
      <family val="1"/>
    </font>
    <font>
      <sz val="9"/>
      <name val="MS UI Gothic"/>
      <family val="3"/>
    </font>
    <font>
      <sz val="9"/>
      <color indexed="8"/>
      <name val="ＭＳ Ｐゴシック"/>
      <family val="3"/>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3333FF"/>
      <name val="ＭＳ 明朝"/>
      <family val="1"/>
    </font>
    <font>
      <b/>
      <sz val="8"/>
      <name val="ＭＳ 明朝"/>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66FFFF"/>
        <bgColor indexed="64"/>
      </patternFill>
    </fill>
    <fill>
      <patternFill patternType="solid">
        <fgColor rgb="FF92D050"/>
        <bgColor indexed="64"/>
      </patternFill>
    </fill>
    <fill>
      <patternFill patternType="solid">
        <fgColor rgb="FFFFFF99"/>
        <bgColor indexed="64"/>
      </patternFill>
    </fill>
    <fill>
      <patternFill patternType="solid">
        <fgColor theme="0" tint="-0.1499900072813034"/>
        <bgColor indexed="64"/>
      </patternFill>
    </fill>
    <fill>
      <patternFill patternType="solid">
        <fgColor indexed="43"/>
        <bgColor indexed="64"/>
      </patternFill>
    </fill>
    <fill>
      <patternFill patternType="solid">
        <fgColor indexed="11"/>
        <bgColor indexed="64"/>
      </patternFill>
    </fill>
    <fill>
      <patternFill patternType="solid">
        <fgColor theme="3" tint="0.5999900102615356"/>
        <bgColor indexed="64"/>
      </patternFill>
    </fill>
    <fill>
      <patternFill patternType="solid">
        <fgColor rgb="FFFFC000"/>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0000"/>
        <bgColor indexed="64"/>
      </patternFill>
    </fill>
    <fill>
      <patternFill patternType="solid">
        <fgColor theme="2"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color indexed="63"/>
      </right>
      <top>
        <color indexed="63"/>
      </top>
      <bottom style="medium"/>
    </border>
    <border>
      <left style="thin"/>
      <right style="thin"/>
      <top>
        <color indexed="63"/>
      </top>
      <bottom>
        <color indexed="63"/>
      </bottom>
    </border>
    <border>
      <left style="thin"/>
      <right style="thin"/>
      <top>
        <color indexed="63"/>
      </top>
      <bottom style="medium"/>
    </border>
    <border>
      <left>
        <color indexed="63"/>
      </left>
      <right style="medium"/>
      <top>
        <color indexed="63"/>
      </top>
      <bottom style="medium"/>
    </border>
    <border>
      <left style="thin"/>
      <right style="thin"/>
      <top style="thin"/>
      <bottom style="medium"/>
    </border>
    <border>
      <left style="thin"/>
      <right>
        <color indexed="63"/>
      </right>
      <top style="thin"/>
      <bottom style="medium"/>
    </border>
    <border>
      <left style="thin"/>
      <right style="thin"/>
      <top>
        <color indexed="63"/>
      </top>
      <bottom style="thin"/>
    </border>
    <border>
      <left style="medium"/>
      <right style="thin"/>
      <top style="thin"/>
      <bottom style="thin"/>
    </border>
    <border>
      <left style="thin"/>
      <right style="thin"/>
      <top style="thin"/>
      <bottom style="thin"/>
    </border>
    <border>
      <left style="thin"/>
      <right style="medium"/>
      <top style="thin"/>
      <bottom>
        <color indexed="63"/>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double"/>
      <right style="medium"/>
      <top style="thin"/>
      <bottom style="thin"/>
    </border>
    <border>
      <left style="double"/>
      <right style="medium"/>
      <top style="thin"/>
      <bottom style="medium"/>
    </border>
    <border>
      <left style="medium"/>
      <right style="medium"/>
      <top style="thin"/>
      <bottom style="medium"/>
    </border>
    <border>
      <left style="medium"/>
      <right style="thin"/>
      <top style="thin"/>
      <bottom style="medium"/>
    </border>
    <border>
      <left style="thin"/>
      <right style="medium"/>
      <top style="thin"/>
      <bottom style="medium"/>
    </border>
    <border>
      <left style="double"/>
      <right style="medium"/>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thin"/>
      <right style="medium"/>
      <top style="medium"/>
      <bottom style="thin"/>
    </border>
    <border>
      <left style="thin"/>
      <right style="medium"/>
      <top style="thin"/>
      <bottom style="thin"/>
    </border>
    <border>
      <left style="medium"/>
      <right style="medium"/>
      <top style="thin"/>
      <bottom style="thin"/>
    </border>
    <border>
      <left style="double"/>
      <right style="medium"/>
      <top style="thin"/>
      <bottom>
        <color indexed="63"/>
      </bottom>
    </border>
    <border>
      <left style="medium"/>
      <right style="medium"/>
      <top style="thin"/>
      <bottom>
        <color indexed="63"/>
      </bottom>
    </border>
    <border>
      <left style="double"/>
      <right style="medium"/>
      <top>
        <color indexed="63"/>
      </top>
      <bottom style="thin"/>
    </border>
    <border>
      <left>
        <color indexed="63"/>
      </left>
      <right>
        <color indexed="63"/>
      </right>
      <top>
        <color indexed="63"/>
      </top>
      <bottom style="medium"/>
    </border>
    <border>
      <left>
        <color indexed="63"/>
      </left>
      <right>
        <color indexed="63"/>
      </right>
      <top style="medium"/>
      <bottom style="medium"/>
    </border>
    <border>
      <left>
        <color indexed="63"/>
      </left>
      <right style="thin"/>
      <top style="medium"/>
      <bottom style="thin"/>
    </border>
    <border>
      <left style="thin"/>
      <right style="double"/>
      <top style="medium"/>
      <bottom style="thin"/>
    </border>
    <border>
      <left style="medium"/>
      <right style="medium"/>
      <top>
        <color indexed="63"/>
      </top>
      <bottom>
        <color indexed="63"/>
      </bottom>
    </border>
    <border>
      <left style="thin"/>
      <right style="double"/>
      <top style="thin"/>
      <bottom style="medium"/>
    </border>
    <border>
      <left style="medium"/>
      <right style="medium"/>
      <top>
        <color indexed="63"/>
      </top>
      <bottom style="medium"/>
    </border>
    <border>
      <left style="medium"/>
      <right style="thin"/>
      <top style="medium"/>
      <bottom>
        <color indexed="63"/>
      </bottom>
    </border>
    <border>
      <left style="double"/>
      <right>
        <color indexed="63"/>
      </right>
      <top style="medium"/>
      <bottom style="thin"/>
    </border>
    <border>
      <left style="medium"/>
      <right style="medium"/>
      <top style="medium"/>
      <bottom style="thin"/>
    </border>
    <border>
      <left style="medium"/>
      <right style="thin"/>
      <top>
        <color indexed="63"/>
      </top>
      <bottom>
        <color indexed="63"/>
      </bottom>
    </border>
    <border>
      <left style="double"/>
      <right>
        <color indexed="63"/>
      </right>
      <top style="thin"/>
      <bottom style="thin"/>
    </border>
    <border>
      <left style="medium"/>
      <right style="thin"/>
      <top>
        <color indexed="63"/>
      </top>
      <bottom style="medium"/>
    </border>
    <border>
      <left style="double"/>
      <right>
        <color indexed="63"/>
      </right>
      <top style="thin"/>
      <bottom>
        <color indexed="63"/>
      </bottom>
    </border>
    <border>
      <left style="medium"/>
      <right>
        <color indexed="63"/>
      </right>
      <top>
        <color indexed="63"/>
      </top>
      <bottom>
        <color indexed="63"/>
      </bottom>
    </border>
    <border>
      <left style="double"/>
      <right>
        <color indexed="63"/>
      </right>
      <top>
        <color indexed="63"/>
      </top>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medium"/>
      <top style="medium"/>
      <bottom>
        <color indexed="63"/>
      </bottom>
    </border>
    <border>
      <left>
        <color indexed="63"/>
      </left>
      <right style="thin"/>
      <top style="thin"/>
      <bottom style="thin"/>
    </border>
    <border>
      <left>
        <color indexed="63"/>
      </left>
      <right style="thin"/>
      <top style="thin"/>
      <bottom>
        <color indexed="63"/>
      </bottom>
    </border>
    <border>
      <left>
        <color indexed="63"/>
      </left>
      <right style="thin"/>
      <top style="medium"/>
      <bottom>
        <color indexed="63"/>
      </bottom>
    </border>
    <border>
      <left>
        <color indexed="63"/>
      </left>
      <right style="double"/>
      <top style="medium"/>
      <bottom>
        <color indexed="63"/>
      </bottom>
    </border>
    <border>
      <left>
        <color indexed="63"/>
      </left>
      <right style="thin"/>
      <top>
        <color indexed="63"/>
      </top>
      <bottom>
        <color indexed="63"/>
      </bottom>
    </border>
    <border>
      <left>
        <color indexed="63"/>
      </left>
      <right style="double"/>
      <top>
        <color indexed="63"/>
      </top>
      <bottom>
        <color indexed="63"/>
      </bottom>
    </border>
    <border>
      <left>
        <color indexed="63"/>
      </left>
      <right style="thin"/>
      <top>
        <color indexed="63"/>
      </top>
      <bottom style="medium"/>
    </border>
    <border>
      <left>
        <color indexed="63"/>
      </left>
      <right style="double"/>
      <top>
        <color indexed="63"/>
      </top>
      <bottom style="mediu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medium"/>
      <right style="thin"/>
      <top>
        <color indexed="63"/>
      </top>
      <bottom style="thin"/>
    </border>
    <border>
      <left style="thin"/>
      <right style="medium"/>
      <top style="medium"/>
      <bottom>
        <color indexed="63"/>
      </bottom>
    </border>
    <border>
      <left style="thin"/>
      <right>
        <color indexed="63"/>
      </right>
      <top style="thin"/>
      <bottom style="thin"/>
    </border>
    <border>
      <left>
        <color indexed="63"/>
      </left>
      <right style="medium"/>
      <top style="thin"/>
      <bottom>
        <color indexed="63"/>
      </bottom>
    </border>
    <border>
      <left style="double"/>
      <right style="medium"/>
      <top style="medium"/>
      <bottom>
        <color indexed="63"/>
      </bottom>
    </border>
    <border diagonalUp="1">
      <left style="medium"/>
      <right style="medium"/>
      <top>
        <color indexed="63"/>
      </top>
      <bottom style="medium"/>
      <diagonal style="thin"/>
    </border>
    <border diagonalUp="1">
      <left style="medium"/>
      <right style="medium"/>
      <top style="medium"/>
      <bottom style="thin"/>
      <diagonal style="thin"/>
    </border>
    <border diagonalUp="1">
      <left style="medium"/>
      <right style="medium"/>
      <top>
        <color indexed="63"/>
      </top>
      <bottom>
        <color indexed="63"/>
      </bottom>
      <diagonal style="thin"/>
    </border>
    <border>
      <left style="double"/>
      <right style="medium"/>
      <top style="medium"/>
      <bottom style="thin"/>
    </border>
    <border>
      <left>
        <color indexed="63"/>
      </left>
      <right style="thin"/>
      <top style="thin"/>
      <bottom style="medium"/>
    </border>
    <border>
      <left style="medium"/>
      <right>
        <color indexed="63"/>
      </right>
      <top style="thin"/>
      <bottom style="medium"/>
    </border>
    <border>
      <left style="thin"/>
      <right style="double"/>
      <top style="thin"/>
      <bottom style="thin"/>
    </border>
    <border>
      <left style="medium"/>
      <right style="medium"/>
      <top>
        <color indexed="63"/>
      </top>
      <bottom style="thin"/>
    </border>
    <border>
      <left style="thin"/>
      <right style="medium"/>
      <top>
        <color indexed="63"/>
      </top>
      <bottom>
        <color indexed="63"/>
      </bottom>
    </border>
    <border>
      <left style="thin"/>
      <right style="double"/>
      <top style="thin"/>
      <bottom>
        <color indexed="63"/>
      </bottom>
    </border>
    <border>
      <left style="thin"/>
      <right>
        <color indexed="63"/>
      </right>
      <top style="medium"/>
      <bottom>
        <color indexed="63"/>
      </bottom>
    </border>
    <border>
      <left style="thin"/>
      <right style="medium"/>
      <top>
        <color indexed="63"/>
      </top>
      <bottom style="medium"/>
    </border>
    <border>
      <left style="double"/>
      <right style="medium"/>
      <top style="medium"/>
      <bottom style="medium"/>
    </border>
    <border>
      <left style="hair"/>
      <right style="hair"/>
      <top>
        <color indexed="63"/>
      </top>
      <bottom>
        <color indexed="63"/>
      </bottom>
    </border>
    <border>
      <left style="hair"/>
      <right>
        <color indexed="63"/>
      </right>
      <top>
        <color indexed="63"/>
      </top>
      <bottom>
        <color indexed="63"/>
      </bottom>
    </border>
    <border>
      <left style="thin"/>
      <right style="hair"/>
      <top>
        <color indexed="63"/>
      </top>
      <bottom>
        <color indexed="63"/>
      </bottom>
    </border>
    <border>
      <left>
        <color indexed="63"/>
      </left>
      <right style="hair"/>
      <top>
        <color indexed="63"/>
      </top>
      <bottom>
        <color indexed="63"/>
      </bottom>
    </border>
    <border>
      <left style="hair"/>
      <right style="thin"/>
      <top>
        <color indexed="63"/>
      </top>
      <bottom>
        <color indexed="63"/>
      </bottom>
    </border>
    <border>
      <left style="thin"/>
      <right style="hair"/>
      <top style="thin"/>
      <bottom style="thin"/>
    </border>
    <border>
      <left style="hair"/>
      <right style="hair"/>
      <top style="thin"/>
      <bottom style="thin"/>
    </border>
    <border>
      <left style="hair"/>
      <right>
        <color indexed="63"/>
      </right>
      <top style="thin"/>
      <bottom style="thin"/>
    </border>
    <border>
      <left style="hair"/>
      <right style="thin"/>
      <top style="thin"/>
      <bottom style="thin"/>
    </border>
    <border>
      <left style="hair"/>
      <right style="hair"/>
      <top style="thin"/>
      <bottom>
        <color indexed="63"/>
      </bottom>
    </border>
    <border>
      <left style="hair"/>
      <right>
        <color indexed="63"/>
      </right>
      <top style="thin"/>
      <bottom>
        <color indexed="63"/>
      </bottom>
    </border>
    <border>
      <left style="thin"/>
      <right style="hair"/>
      <top style="thin"/>
      <bottom>
        <color indexed="63"/>
      </bottom>
    </border>
    <border>
      <left style="hair"/>
      <right style="thin"/>
      <top style="thin"/>
      <bottom>
        <color indexed="63"/>
      </bottom>
    </border>
    <border>
      <left>
        <color indexed="63"/>
      </left>
      <right style="hair"/>
      <top style="thin"/>
      <bottom style="thin"/>
    </border>
    <border>
      <left>
        <color indexed="63"/>
      </left>
      <right style="hair"/>
      <top style="thin"/>
      <bottom>
        <color indexed="63"/>
      </bottom>
    </border>
    <border>
      <left style="hair"/>
      <right style="medium"/>
      <top>
        <color indexed="63"/>
      </top>
      <bottom>
        <color indexed="63"/>
      </bottom>
    </border>
    <border>
      <left style="hair"/>
      <right style="medium"/>
      <top style="thin"/>
      <bottom style="thin"/>
    </border>
    <border>
      <left style="hair"/>
      <right style="medium"/>
      <top style="thin"/>
      <bottom>
        <color indexed="63"/>
      </bottom>
    </border>
    <border>
      <left>
        <color indexed="63"/>
      </left>
      <right>
        <color indexed="63"/>
      </right>
      <top style="thin"/>
      <bottom style="thin"/>
    </border>
    <border>
      <left style="thin"/>
      <right style="medium"/>
      <top>
        <color indexed="63"/>
      </top>
      <bottom style="thin"/>
    </border>
    <border>
      <left style="hair"/>
      <right>
        <color indexed="63"/>
      </right>
      <top style="medium"/>
      <bottom style="thin"/>
    </border>
    <border>
      <left style="hair"/>
      <right style="hair"/>
      <top style="medium"/>
      <bottom style="thin"/>
    </border>
    <border>
      <left>
        <color indexed="63"/>
      </left>
      <right>
        <color indexed="63"/>
      </right>
      <top style="medium"/>
      <bottom style="thin"/>
    </border>
    <border>
      <left style="hair"/>
      <right>
        <color indexed="63"/>
      </right>
      <top style="thin"/>
      <bottom style="medium"/>
    </border>
    <border>
      <left style="hair"/>
      <right style="hair"/>
      <top style="thin"/>
      <bottom style="medium"/>
    </border>
    <border>
      <left>
        <color indexed="63"/>
      </left>
      <right>
        <color indexed="63"/>
      </right>
      <top style="thin"/>
      <bottom style="medium"/>
    </border>
    <border>
      <left style="hair"/>
      <right>
        <color indexed="63"/>
      </right>
      <top>
        <color indexed="63"/>
      </top>
      <bottom style="thin"/>
    </border>
    <border>
      <left style="hair"/>
      <right style="hair"/>
      <top>
        <color indexed="63"/>
      </top>
      <bottom style="thin"/>
    </border>
    <border>
      <left style="hair"/>
      <right style="medium"/>
      <top style="medium"/>
      <bottom style="thin"/>
    </border>
    <border>
      <left style="hair"/>
      <right style="medium"/>
      <top style="thin"/>
      <bottom style="medium"/>
    </border>
    <border>
      <left style="hair"/>
      <right style="medium"/>
      <top>
        <color indexed="63"/>
      </top>
      <bottom style="thin"/>
    </border>
    <border>
      <left style="medium"/>
      <right>
        <color indexed="63"/>
      </right>
      <top>
        <color indexed="63"/>
      </top>
      <bottom style="thin"/>
    </border>
    <border>
      <left style="hair"/>
      <right>
        <color indexed="63"/>
      </right>
      <top style="medium"/>
      <bottom>
        <color indexed="63"/>
      </bottom>
    </border>
    <border>
      <left style="hair"/>
      <right style="hair"/>
      <top style="medium"/>
      <bottom>
        <color indexed="63"/>
      </bottom>
    </border>
    <border>
      <left style="hair"/>
      <right style="medium"/>
      <top style="medium"/>
      <bottom>
        <color indexed="63"/>
      </bottom>
    </border>
    <border>
      <left>
        <color indexed="63"/>
      </left>
      <right style="medium"/>
      <top style="medium"/>
      <bottom style="medium"/>
    </border>
    <border>
      <left style="thin"/>
      <right>
        <color indexed="63"/>
      </right>
      <top>
        <color indexed="63"/>
      </top>
      <bottom style="medium"/>
    </border>
    <border>
      <left style="hair"/>
      <right>
        <color indexed="63"/>
      </right>
      <top>
        <color indexed="63"/>
      </top>
      <bottom style="medium"/>
    </border>
    <border>
      <left style="hair"/>
      <right style="hair"/>
      <top>
        <color indexed="63"/>
      </top>
      <bottom style="medium"/>
    </border>
    <border>
      <left style="hair"/>
      <right style="medium"/>
      <top>
        <color indexed="63"/>
      </top>
      <bottom style="medium"/>
    </border>
    <border>
      <left style="medium"/>
      <right>
        <color indexed="63"/>
      </right>
      <top style="medium"/>
      <bottom style="medium"/>
    </border>
    <border>
      <left style="thin"/>
      <right style="thin"/>
      <top style="medium"/>
      <bottom style="medium"/>
    </border>
    <border>
      <left style="medium"/>
      <right style="thin"/>
      <top style="medium"/>
      <bottom style="medium"/>
    </border>
    <border>
      <left>
        <color indexed="63"/>
      </left>
      <right style="thin"/>
      <top style="medium"/>
      <bottom style="medium"/>
    </border>
    <border>
      <left style="thin"/>
      <right>
        <color indexed="63"/>
      </right>
      <top style="medium"/>
      <bottom style="medium"/>
    </border>
    <border>
      <left style="thin"/>
      <right style="medium"/>
      <top style="medium"/>
      <bottom style="medium"/>
    </border>
    <border>
      <left style="thin"/>
      <right style="double"/>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diagonalUp="1">
      <left style="medium"/>
      <right style="medium"/>
      <top style="medium"/>
      <bottom>
        <color indexed="63"/>
      </bottom>
      <diagonal style="thin"/>
    </border>
  </borders>
  <cellStyleXfs count="62">
    <xf numFmtId="0" fontId="0" fillId="0" borderId="0">
      <alignment vertical="center"/>
      <protection/>
    </xf>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0" borderId="0" applyNumberFormat="0" applyFill="0" applyBorder="0" applyAlignment="0" applyProtection="0"/>
    <xf numFmtId="0" fontId="82" fillId="26" borderId="1" applyNumberFormat="0" applyAlignment="0" applyProtection="0"/>
    <xf numFmtId="0" fontId="83" fillId="27" borderId="0" applyNumberFormat="0" applyBorder="0" applyAlignment="0" applyProtection="0"/>
    <xf numFmtId="9" fontId="79" fillId="0" borderId="0" applyFont="0" applyFill="0" applyBorder="0" applyAlignment="0" applyProtection="0"/>
    <xf numFmtId="0" fontId="79" fillId="28" borderId="2" applyNumberFormat="0" applyFont="0" applyAlignment="0" applyProtection="0"/>
    <xf numFmtId="0" fontId="84" fillId="0" borderId="3" applyNumberFormat="0" applyFill="0" applyAlignment="0" applyProtection="0"/>
    <xf numFmtId="0" fontId="85" fillId="29" borderId="0" applyNumberFormat="0" applyBorder="0" applyAlignment="0" applyProtection="0"/>
    <xf numFmtId="0" fontId="86" fillId="30" borderId="4" applyNumberFormat="0" applyAlignment="0" applyProtection="0"/>
    <xf numFmtId="0" fontId="87" fillId="0" borderId="0" applyNumberFormat="0" applyFill="0" applyBorder="0" applyAlignment="0" applyProtection="0"/>
    <xf numFmtId="38" fontId="79" fillId="0" borderId="0" applyFont="0" applyFill="0" applyBorder="0" applyAlignment="0" applyProtection="0"/>
    <xf numFmtId="40" fontId="79" fillId="0" borderId="0" applyFont="0" applyFill="0" applyBorder="0" applyAlignment="0" applyProtection="0"/>
    <xf numFmtId="0" fontId="88" fillId="0" borderId="5" applyNumberFormat="0" applyFill="0" applyAlignment="0" applyProtection="0"/>
    <xf numFmtId="0" fontId="89" fillId="0" borderId="6" applyNumberFormat="0" applyFill="0" applyAlignment="0" applyProtection="0"/>
    <xf numFmtId="0" fontId="90" fillId="0" borderId="7" applyNumberFormat="0" applyFill="0" applyAlignment="0" applyProtection="0"/>
    <xf numFmtId="0" fontId="90" fillId="0" borderId="0" applyNumberFormat="0" applyFill="0" applyBorder="0" applyAlignment="0" applyProtection="0"/>
    <xf numFmtId="0" fontId="91" fillId="0" borderId="8" applyNumberFormat="0" applyFill="0" applyAlignment="0" applyProtection="0"/>
    <xf numFmtId="0" fontId="92" fillId="30" borderId="9" applyNumberFormat="0" applyAlignment="0" applyProtection="0"/>
    <xf numFmtId="0" fontId="93" fillId="0" borderId="0" applyNumberFormat="0" applyFill="0" applyBorder="0" applyAlignment="0" applyProtection="0"/>
    <xf numFmtId="6" fontId="79" fillId="0" borderId="0" applyFont="0" applyFill="0" applyBorder="0" applyAlignment="0" applyProtection="0"/>
    <xf numFmtId="8" fontId="79" fillId="0" borderId="0" applyFont="0" applyFill="0" applyBorder="0" applyAlignment="0" applyProtection="0"/>
    <xf numFmtId="0" fontId="94" fillId="31" borderId="4" applyNumberFormat="0" applyAlignment="0" applyProtection="0"/>
    <xf numFmtId="0" fontId="9" fillId="0" borderId="0">
      <alignment/>
      <protection/>
    </xf>
    <xf numFmtId="0" fontId="95" fillId="32" borderId="0" applyNumberFormat="0" applyBorder="0" applyAlignment="0" applyProtection="0"/>
  </cellStyleXfs>
  <cellXfs count="1199">
    <xf numFmtId="0" fontId="0" fillId="0" borderId="0" xfId="0" applyAlignment="1">
      <alignment vertical="center"/>
    </xf>
    <xf numFmtId="0" fontId="0" fillId="0" borderId="0" xfId="0" applyBorder="1" applyAlignment="1">
      <alignment vertical="center"/>
    </xf>
    <xf numFmtId="0" fontId="3" fillId="0" borderId="0" xfId="0" applyFont="1" applyBorder="1" applyAlignment="1">
      <alignment/>
    </xf>
    <xf numFmtId="0" fontId="0" fillId="0" borderId="0" xfId="0" applyBorder="1" applyAlignment="1">
      <alignment/>
    </xf>
    <xf numFmtId="0" fontId="4" fillId="0" borderId="0" xfId="0" applyFont="1" applyBorder="1" applyAlignment="1">
      <alignment/>
    </xf>
    <xf numFmtId="0" fontId="0" fillId="0" borderId="0" xfId="0" applyAlignment="1">
      <alignment/>
    </xf>
    <xf numFmtId="0" fontId="7" fillId="0" borderId="0" xfId="0" applyFont="1" applyBorder="1" applyAlignment="1">
      <alignment/>
    </xf>
    <xf numFmtId="0" fontId="9" fillId="0" borderId="10" xfId="0" applyFont="1" applyBorder="1" applyAlignment="1">
      <alignment horizontal="center"/>
    </xf>
    <xf numFmtId="0" fontId="10" fillId="0" borderId="11" xfId="0" applyFont="1" applyBorder="1" applyAlignment="1">
      <alignment shrinkToFit="1"/>
    </xf>
    <xf numFmtId="0" fontId="10" fillId="0" borderId="11" xfId="0" applyFont="1" applyBorder="1" applyAlignment="1">
      <alignment horizontal="center" shrinkToFit="1"/>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vertical="center"/>
    </xf>
    <xf numFmtId="0" fontId="10" fillId="0" borderId="17" xfId="0" applyFont="1" applyBorder="1" applyAlignment="1">
      <alignment shrinkToFit="1"/>
    </xf>
    <xf numFmtId="0" fontId="0" fillId="0" borderId="18" xfId="0" applyBorder="1" applyAlignment="1">
      <alignment vertical="center"/>
    </xf>
    <xf numFmtId="0" fontId="6" fillId="0" borderId="19" xfId="0" applyFont="1" applyBorder="1" applyAlignment="1">
      <alignment horizontal="right"/>
    </xf>
    <xf numFmtId="0" fontId="0" fillId="0" borderId="20" xfId="0" applyBorder="1" applyAlignment="1">
      <alignment horizontal="center"/>
    </xf>
    <xf numFmtId="0" fontId="0" fillId="0" borderId="21" xfId="0" applyBorder="1" applyAlignment="1">
      <alignment horizontal="center"/>
    </xf>
    <xf numFmtId="0" fontId="12" fillId="0" borderId="22" xfId="0" applyFont="1" applyBorder="1" applyAlignment="1">
      <alignment/>
    </xf>
    <xf numFmtId="0" fontId="11" fillId="0" borderId="22" xfId="0" applyFont="1" applyBorder="1" applyAlignment="1">
      <alignment/>
    </xf>
    <xf numFmtId="0" fontId="11" fillId="0" borderId="23" xfId="0" applyFont="1" applyBorder="1" applyAlignment="1">
      <alignment/>
    </xf>
    <xf numFmtId="0" fontId="12" fillId="0" borderId="24" xfId="0" applyFont="1" applyBorder="1" applyAlignment="1">
      <alignment/>
    </xf>
    <xf numFmtId="0" fontId="11" fillId="0" borderId="24" xfId="0" applyFont="1" applyBorder="1" applyAlignment="1">
      <alignment/>
    </xf>
    <xf numFmtId="0" fontId="13" fillId="0" borderId="25" xfId="0" applyFont="1" applyBorder="1" applyAlignment="1">
      <alignment/>
    </xf>
    <xf numFmtId="0" fontId="12" fillId="0" borderId="26" xfId="0" applyFont="1" applyBorder="1" applyAlignment="1">
      <alignment/>
    </xf>
    <xf numFmtId="0" fontId="12" fillId="0" borderId="27" xfId="0" applyFont="1" applyBorder="1" applyAlignment="1">
      <alignment/>
    </xf>
    <xf numFmtId="0" fontId="12" fillId="0" borderId="28" xfId="0" applyFont="1" applyBorder="1" applyAlignment="1">
      <alignment/>
    </xf>
    <xf numFmtId="0" fontId="12" fillId="0" borderId="29" xfId="0" applyFont="1" applyFill="1" applyBorder="1" applyAlignment="1">
      <alignment/>
    </xf>
    <xf numFmtId="0" fontId="12" fillId="0" borderId="30" xfId="0" applyFont="1" applyFill="1" applyBorder="1" applyAlignment="1">
      <alignment/>
    </xf>
    <xf numFmtId="0" fontId="4" fillId="0" borderId="31" xfId="0" applyFont="1" applyBorder="1" applyAlignment="1">
      <alignment horizontal="right" shrinkToFit="1"/>
    </xf>
    <xf numFmtId="0" fontId="11" fillId="0" borderId="32" xfId="0" applyFont="1" applyBorder="1" applyAlignment="1">
      <alignment/>
    </xf>
    <xf numFmtId="0" fontId="12" fillId="0" borderId="20" xfId="0" applyFont="1" applyBorder="1" applyAlignment="1">
      <alignment/>
    </xf>
    <xf numFmtId="0" fontId="11" fillId="0" borderId="20" xfId="0" applyFont="1" applyBorder="1" applyAlignment="1">
      <alignment/>
    </xf>
    <xf numFmtId="0" fontId="13" fillId="0" borderId="33" xfId="0" applyFont="1" applyBorder="1" applyAlignment="1">
      <alignment/>
    </xf>
    <xf numFmtId="0" fontId="12" fillId="0" borderId="34" xfId="0" applyFont="1" applyFill="1" applyBorder="1" applyAlignment="1">
      <alignment/>
    </xf>
    <xf numFmtId="0" fontId="15" fillId="0" borderId="0" xfId="0" applyFont="1" applyBorder="1" applyAlignment="1">
      <alignment vertical="center"/>
    </xf>
    <xf numFmtId="0" fontId="16" fillId="0" borderId="0" xfId="0" applyFont="1" applyBorder="1" applyAlignment="1">
      <alignment/>
    </xf>
    <xf numFmtId="0" fontId="15" fillId="0" borderId="0" xfId="0" applyFont="1" applyAlignment="1">
      <alignment vertical="center"/>
    </xf>
    <xf numFmtId="0" fontId="15" fillId="0" borderId="0" xfId="0" applyFont="1" applyBorder="1" applyAlignment="1">
      <alignment horizontal="center" textRotation="180"/>
    </xf>
    <xf numFmtId="0" fontId="17" fillId="0" borderId="0" xfId="0" applyFont="1" applyBorder="1" applyAlignment="1">
      <alignment/>
    </xf>
    <xf numFmtId="0" fontId="18" fillId="0" borderId="0" xfId="0" applyFont="1" applyBorder="1" applyAlignment="1">
      <alignment/>
    </xf>
    <xf numFmtId="0" fontId="19" fillId="0" borderId="0" xfId="0" applyFont="1" applyBorder="1" applyAlignment="1">
      <alignment/>
    </xf>
    <xf numFmtId="0" fontId="20" fillId="0" borderId="0" xfId="0" applyFont="1" applyBorder="1" applyAlignment="1">
      <alignment/>
    </xf>
    <xf numFmtId="0" fontId="18" fillId="0" borderId="0" xfId="0" applyFont="1" applyFill="1" applyBorder="1" applyAlignment="1">
      <alignment/>
    </xf>
    <xf numFmtId="0" fontId="15" fillId="0" borderId="0" xfId="0" applyFont="1" applyBorder="1" applyAlignment="1">
      <alignment/>
    </xf>
    <xf numFmtId="0" fontId="15" fillId="0" borderId="0" xfId="0" applyFont="1" applyAlignment="1">
      <alignment/>
    </xf>
    <xf numFmtId="0" fontId="15" fillId="0" borderId="0" xfId="0" applyFont="1" applyAlignment="1">
      <alignment vertical="center"/>
    </xf>
    <xf numFmtId="0" fontId="17" fillId="0" borderId="0" xfId="0" applyFont="1" applyBorder="1" applyAlignment="1">
      <alignment horizontal="center" vertical="center"/>
    </xf>
    <xf numFmtId="0" fontId="21" fillId="0" borderId="0" xfId="0" applyFont="1" applyBorder="1" applyAlignment="1">
      <alignment vertical="center"/>
    </xf>
    <xf numFmtId="0" fontId="22" fillId="0" borderId="0" xfId="0" applyFont="1" applyBorder="1" applyAlignment="1">
      <alignment horizontal="left" vertical="center"/>
    </xf>
    <xf numFmtId="0" fontId="16" fillId="0" borderId="0" xfId="0" applyFont="1" applyBorder="1" applyAlignment="1">
      <alignment horizontal="left" vertical="center"/>
    </xf>
    <xf numFmtId="0" fontId="11" fillId="0" borderId="0" xfId="0" applyFont="1" applyBorder="1" applyAlignment="1">
      <alignment/>
    </xf>
    <xf numFmtId="0" fontId="13" fillId="0" borderId="0" xfId="0" applyFont="1" applyBorder="1" applyAlignment="1">
      <alignment/>
    </xf>
    <xf numFmtId="0" fontId="12" fillId="0" borderId="0" xfId="0" applyFont="1" applyBorder="1" applyAlignment="1">
      <alignment/>
    </xf>
    <xf numFmtId="0" fontId="12" fillId="0" borderId="0" xfId="0" applyFont="1" applyFill="1" applyBorder="1" applyAlignment="1">
      <alignment horizontal="right"/>
    </xf>
    <xf numFmtId="0" fontId="4" fillId="0" borderId="0" xfId="0" applyFont="1" applyBorder="1" applyAlignment="1">
      <alignment horizontal="right"/>
    </xf>
    <xf numFmtId="0" fontId="23" fillId="0" borderId="0" xfId="0" applyFont="1" applyBorder="1" applyAlignment="1">
      <alignment vertical="center"/>
    </xf>
    <xf numFmtId="0" fontId="7" fillId="0" borderId="0" xfId="0" applyFont="1" applyBorder="1" applyAlignment="1">
      <alignment vertical="center"/>
    </xf>
    <xf numFmtId="0" fontId="0" fillId="0" borderId="0" xfId="0" applyBorder="1" applyAlignment="1">
      <alignment vertical="center"/>
    </xf>
    <xf numFmtId="0" fontId="24" fillId="0" borderId="0" xfId="0" applyFont="1" applyBorder="1" applyAlignment="1">
      <alignment vertical="center"/>
    </xf>
    <xf numFmtId="0" fontId="0" fillId="0" borderId="35" xfId="0" applyBorder="1" applyAlignment="1">
      <alignment vertical="center"/>
    </xf>
    <xf numFmtId="0" fontId="4" fillId="0" borderId="0" xfId="0" applyFont="1" applyBorder="1" applyAlignment="1">
      <alignment vertical="center"/>
    </xf>
    <xf numFmtId="0" fontId="12" fillId="0" borderId="0" xfId="0" applyFont="1" applyBorder="1" applyAlignment="1">
      <alignment vertical="center"/>
    </xf>
    <xf numFmtId="0" fontId="10" fillId="0" borderId="0" xfId="0" applyFont="1" applyAlignment="1">
      <alignment vertical="center"/>
    </xf>
    <xf numFmtId="0" fontId="25" fillId="0" borderId="0" xfId="0" applyFont="1" applyBorder="1" applyAlignment="1">
      <alignment/>
    </xf>
    <xf numFmtId="0" fontId="10" fillId="0" borderId="0" xfId="0" applyFont="1" applyBorder="1" applyAlignment="1">
      <alignment/>
    </xf>
    <xf numFmtId="0" fontId="0" fillId="0" borderId="0" xfId="0" applyAlignment="1">
      <alignment vertical="center"/>
    </xf>
    <xf numFmtId="0" fontId="26" fillId="0" borderId="0" xfId="0" applyFont="1" applyBorder="1" applyAlignment="1">
      <alignment horizontal="center" vertical="center"/>
    </xf>
    <xf numFmtId="0" fontId="0" fillId="0" borderId="0" xfId="0" applyBorder="1" applyAlignment="1">
      <alignment horizontal="center" vertical="center"/>
    </xf>
    <xf numFmtId="0" fontId="27" fillId="0" borderId="0" xfId="0" applyFont="1" applyFill="1" applyBorder="1" applyAlignment="1">
      <alignment vertical="center"/>
    </xf>
    <xf numFmtId="0" fontId="0" fillId="0" borderId="36" xfId="0" applyBorder="1" applyAlignment="1">
      <alignment vertical="center"/>
    </xf>
    <xf numFmtId="0" fontId="24" fillId="0" borderId="36" xfId="0" applyFont="1" applyBorder="1" applyAlignment="1">
      <alignment vertical="center"/>
    </xf>
    <xf numFmtId="0" fontId="4" fillId="0" borderId="0" xfId="0" applyFont="1" applyAlignment="1">
      <alignment vertical="center"/>
    </xf>
    <xf numFmtId="0" fontId="23" fillId="0" borderId="0" xfId="0" applyFont="1" applyAlignment="1">
      <alignment vertical="center"/>
    </xf>
    <xf numFmtId="0" fontId="4" fillId="0" borderId="0" xfId="0" applyFont="1" applyAlignment="1">
      <alignment horizontal="right" vertical="center"/>
    </xf>
    <xf numFmtId="0" fontId="27" fillId="0" borderId="0" xfId="0" applyFont="1" applyBorder="1" applyAlignment="1">
      <alignment vertical="center"/>
    </xf>
    <xf numFmtId="0" fontId="0" fillId="0" borderId="0" xfId="0" applyAlignment="1">
      <alignment horizontal="center" vertical="center"/>
    </xf>
    <xf numFmtId="0" fontId="12" fillId="0" borderId="14" xfId="0" applyFont="1" applyBorder="1" applyAlignment="1">
      <alignment horizontal="center"/>
    </xf>
    <xf numFmtId="0" fontId="13" fillId="0" borderId="37" xfId="0" applyFont="1" applyBorder="1" applyAlignment="1">
      <alignment shrinkToFit="1"/>
    </xf>
    <xf numFmtId="0" fontId="0" fillId="0" borderId="38" xfId="0" applyBorder="1" applyAlignment="1">
      <alignment/>
    </xf>
    <xf numFmtId="0" fontId="4" fillId="0" borderId="39" xfId="0" applyFont="1" applyBorder="1" applyAlignment="1">
      <alignment horizontal="right"/>
    </xf>
    <xf numFmtId="0" fontId="0" fillId="0" borderId="25" xfId="0" applyBorder="1" applyAlignment="1">
      <alignment/>
    </xf>
    <xf numFmtId="0" fontId="28" fillId="0" borderId="40" xfId="0" applyFont="1" applyFill="1" applyBorder="1" applyAlignment="1">
      <alignment/>
    </xf>
    <xf numFmtId="0" fontId="28" fillId="0" borderId="41" xfId="0" applyFont="1" applyFill="1" applyBorder="1" applyAlignment="1">
      <alignment shrinkToFit="1"/>
    </xf>
    <xf numFmtId="0" fontId="0" fillId="0" borderId="42" xfId="0" applyBorder="1" applyAlignment="1">
      <alignment/>
    </xf>
    <xf numFmtId="0" fontId="14" fillId="0" borderId="0" xfId="0" applyFont="1" applyBorder="1" applyAlignment="1">
      <alignment horizontal="right"/>
    </xf>
    <xf numFmtId="0" fontId="12" fillId="0" borderId="0" xfId="0" applyFont="1" applyFill="1" applyBorder="1" applyAlignment="1">
      <alignment/>
    </xf>
    <xf numFmtId="0" fontId="4" fillId="0" borderId="0" xfId="0" applyFont="1" applyBorder="1" applyAlignment="1">
      <alignment horizontal="right" shrinkToFit="1"/>
    </xf>
    <xf numFmtId="0" fontId="7" fillId="0" borderId="0" xfId="0" applyFont="1" applyBorder="1" applyAlignment="1">
      <alignment horizontal="right"/>
    </xf>
    <xf numFmtId="0" fontId="9" fillId="0" borderId="0" xfId="60">
      <alignment/>
      <protection/>
    </xf>
    <xf numFmtId="0" fontId="9" fillId="0" borderId="0" xfId="60" applyBorder="1">
      <alignment/>
      <protection/>
    </xf>
    <xf numFmtId="0" fontId="4" fillId="0" borderId="0" xfId="60" applyFont="1" applyAlignment="1">
      <alignment/>
      <protection/>
    </xf>
    <xf numFmtId="0" fontId="9" fillId="0" borderId="0" xfId="60" applyAlignment="1">
      <alignment/>
      <protection/>
    </xf>
    <xf numFmtId="0" fontId="9" fillId="0" borderId="0" xfId="60" applyBorder="1" applyAlignment="1">
      <alignment/>
      <protection/>
    </xf>
    <xf numFmtId="0" fontId="6" fillId="0" borderId="43" xfId="60" applyFont="1" applyBorder="1" applyAlignment="1">
      <alignment/>
      <protection/>
    </xf>
    <xf numFmtId="0" fontId="30" fillId="0" borderId="0" xfId="60" applyFont="1" applyAlignment="1">
      <alignment/>
      <protection/>
    </xf>
    <xf numFmtId="0" fontId="7" fillId="0" borderId="0" xfId="60" applyFont="1" applyAlignment="1">
      <alignment/>
      <protection/>
    </xf>
    <xf numFmtId="0" fontId="9" fillId="0" borderId="43" xfId="60" applyBorder="1" applyAlignment="1">
      <alignment/>
      <protection/>
    </xf>
    <xf numFmtId="0" fontId="9" fillId="0" borderId="44" xfId="60" applyBorder="1" applyAlignment="1">
      <alignment/>
      <protection/>
    </xf>
    <xf numFmtId="0" fontId="10" fillId="0" borderId="13" xfId="60" applyFont="1" applyBorder="1" applyAlignment="1">
      <alignment horizontal="center"/>
      <protection/>
    </xf>
    <xf numFmtId="0" fontId="9" fillId="0" borderId="14" xfId="60" applyBorder="1" applyAlignment="1">
      <alignment/>
      <protection/>
    </xf>
    <xf numFmtId="0" fontId="9" fillId="0" borderId="45" xfId="60" applyBorder="1" applyAlignment="1">
      <alignment/>
      <protection/>
    </xf>
    <xf numFmtId="0" fontId="9" fillId="0" borderId="14" xfId="60" applyBorder="1">
      <alignment/>
      <protection/>
    </xf>
    <xf numFmtId="0" fontId="9" fillId="0" borderId="46" xfId="60" applyBorder="1">
      <alignment/>
      <protection/>
    </xf>
    <xf numFmtId="0" fontId="6" fillId="0" borderId="35" xfId="60" applyFont="1" applyBorder="1" applyAlignment="1">
      <alignment/>
      <protection/>
    </xf>
    <xf numFmtId="0" fontId="6" fillId="0" borderId="47" xfId="60" applyFont="1" applyBorder="1" applyAlignment="1">
      <alignment/>
      <protection/>
    </xf>
    <xf numFmtId="0" fontId="10" fillId="0" borderId="32" xfId="60" applyFont="1" applyBorder="1" applyAlignment="1">
      <alignment horizontal="center"/>
      <protection/>
    </xf>
    <xf numFmtId="0" fontId="9" fillId="0" borderId="20" xfId="60" applyBorder="1" applyAlignment="1">
      <alignment/>
      <protection/>
    </xf>
    <xf numFmtId="0" fontId="9" fillId="0" borderId="48" xfId="60" applyBorder="1" applyAlignment="1">
      <alignment/>
      <protection/>
    </xf>
    <xf numFmtId="0" fontId="6" fillId="0" borderId="19" xfId="60" applyFont="1" applyBorder="1" applyAlignment="1">
      <alignment/>
      <protection/>
    </xf>
    <xf numFmtId="0" fontId="6" fillId="0" borderId="49" xfId="60" applyFont="1" applyBorder="1" applyAlignment="1">
      <alignment/>
      <protection/>
    </xf>
    <xf numFmtId="0" fontId="9" fillId="0" borderId="50" xfId="60" applyBorder="1" applyAlignment="1">
      <alignment/>
      <protection/>
    </xf>
    <xf numFmtId="0" fontId="9" fillId="0" borderId="51" xfId="60" applyBorder="1" applyAlignment="1">
      <alignment/>
      <protection/>
    </xf>
    <xf numFmtId="0" fontId="9" fillId="0" borderId="52" xfId="60" applyBorder="1" applyAlignment="1">
      <alignment/>
      <protection/>
    </xf>
    <xf numFmtId="0" fontId="9" fillId="0" borderId="53" xfId="60" applyBorder="1" applyAlignment="1">
      <alignment/>
      <protection/>
    </xf>
    <xf numFmtId="0" fontId="9" fillId="0" borderId="54" xfId="60" applyBorder="1" applyAlignment="1">
      <alignment/>
      <protection/>
    </xf>
    <xf numFmtId="0" fontId="9" fillId="0" borderId="39" xfId="60" applyBorder="1" applyAlignment="1">
      <alignment/>
      <protection/>
    </xf>
    <xf numFmtId="0" fontId="9" fillId="0" borderId="55" xfId="60" applyBorder="1" applyAlignment="1">
      <alignment/>
      <protection/>
    </xf>
    <xf numFmtId="0" fontId="9" fillId="0" borderId="56" xfId="60" applyBorder="1" applyAlignment="1">
      <alignment/>
      <protection/>
    </xf>
    <xf numFmtId="0" fontId="9" fillId="0" borderId="41" xfId="60" applyBorder="1" applyAlignment="1">
      <alignment/>
      <protection/>
    </xf>
    <xf numFmtId="0" fontId="9" fillId="0" borderId="47" xfId="60" applyBorder="1" applyAlignment="1">
      <alignment/>
      <protection/>
    </xf>
    <xf numFmtId="0" fontId="9" fillId="0" borderId="10" xfId="60" applyBorder="1" applyAlignment="1">
      <alignment/>
      <protection/>
    </xf>
    <xf numFmtId="0" fontId="9" fillId="0" borderId="36" xfId="60" applyBorder="1" applyAlignment="1">
      <alignment/>
      <protection/>
    </xf>
    <xf numFmtId="0" fontId="30" fillId="0" borderId="36" xfId="60" applyFont="1" applyBorder="1" applyAlignment="1">
      <alignment/>
      <protection/>
    </xf>
    <xf numFmtId="0" fontId="30" fillId="0" borderId="50" xfId="60" applyFont="1" applyBorder="1" applyAlignment="1">
      <alignment/>
      <protection/>
    </xf>
    <xf numFmtId="0" fontId="31" fillId="0" borderId="36" xfId="60" applyFont="1" applyBorder="1" applyAlignment="1">
      <alignment/>
      <protection/>
    </xf>
    <xf numFmtId="0" fontId="9" fillId="0" borderId="12" xfId="60" applyBorder="1" applyAlignment="1">
      <alignment/>
      <protection/>
    </xf>
    <xf numFmtId="0" fontId="9" fillId="0" borderId="57" xfId="60" applyBorder="1" applyAlignment="1">
      <alignment/>
      <protection/>
    </xf>
    <xf numFmtId="0" fontId="32" fillId="0" borderId="0" xfId="60" applyFont="1" applyBorder="1" applyAlignment="1">
      <alignment/>
      <protection/>
    </xf>
    <xf numFmtId="0" fontId="31" fillId="0" borderId="0" xfId="60" applyFont="1" applyBorder="1" applyAlignment="1">
      <alignment/>
      <protection/>
    </xf>
    <xf numFmtId="0" fontId="30" fillId="0" borderId="0" xfId="60" applyFont="1" applyBorder="1" applyAlignment="1">
      <alignment/>
      <protection/>
    </xf>
    <xf numFmtId="0" fontId="9" fillId="0" borderId="35" xfId="60" applyBorder="1" applyAlignment="1">
      <alignment/>
      <protection/>
    </xf>
    <xf numFmtId="0" fontId="33" fillId="0" borderId="0" xfId="60" applyFont="1" applyBorder="1" applyAlignment="1">
      <alignment/>
      <protection/>
    </xf>
    <xf numFmtId="0" fontId="9" fillId="0" borderId="16" xfId="60" applyBorder="1" applyAlignment="1">
      <alignment/>
      <protection/>
    </xf>
    <xf numFmtId="0" fontId="33" fillId="0" borderId="43" xfId="60" applyFont="1" applyBorder="1" applyAlignment="1">
      <alignment/>
      <protection/>
    </xf>
    <xf numFmtId="0" fontId="33" fillId="0" borderId="55" xfId="60" applyFont="1" applyBorder="1" applyAlignment="1">
      <alignment/>
      <protection/>
    </xf>
    <xf numFmtId="0" fontId="31" fillId="0" borderId="58" xfId="60" applyFont="1" applyBorder="1" applyAlignment="1">
      <alignment/>
      <protection/>
    </xf>
    <xf numFmtId="0" fontId="30" fillId="0" borderId="43" xfId="60" applyFont="1" applyBorder="1" applyAlignment="1">
      <alignment/>
      <protection/>
    </xf>
    <xf numFmtId="0" fontId="9" fillId="0" borderId="19" xfId="60" applyBorder="1" applyAlignment="1">
      <alignment/>
      <protection/>
    </xf>
    <xf numFmtId="0" fontId="34" fillId="0" borderId="0" xfId="60" applyFont="1" applyAlignment="1">
      <alignment/>
      <protection/>
    </xf>
    <xf numFmtId="0" fontId="34" fillId="0" borderId="0" xfId="60" applyFont="1">
      <alignment/>
      <protection/>
    </xf>
    <xf numFmtId="0" fontId="5" fillId="0" borderId="24" xfId="60" applyFont="1" applyBorder="1" applyAlignment="1">
      <alignment horizontal="center"/>
      <protection/>
    </xf>
    <xf numFmtId="0" fontId="5" fillId="0" borderId="14" xfId="60" applyFont="1" applyBorder="1" applyAlignment="1">
      <alignment horizontal="center"/>
      <protection/>
    </xf>
    <xf numFmtId="0" fontId="9" fillId="0" borderId="10" xfId="60" applyFont="1" applyBorder="1" applyAlignment="1">
      <alignment horizontal="center"/>
      <protection/>
    </xf>
    <xf numFmtId="0" fontId="9" fillId="0" borderId="16" xfId="60" applyBorder="1">
      <alignment/>
      <protection/>
    </xf>
    <xf numFmtId="0" fontId="5" fillId="0" borderId="59" xfId="60" applyFont="1" applyBorder="1" applyAlignment="1">
      <alignment horizontal="center"/>
      <protection/>
    </xf>
    <xf numFmtId="0" fontId="5" fillId="0" borderId="60" xfId="60" applyFont="1" applyBorder="1" applyAlignment="1">
      <alignment horizontal="center"/>
      <protection/>
    </xf>
    <xf numFmtId="0" fontId="5" fillId="0" borderId="61" xfId="60" applyFont="1" applyBorder="1" applyAlignment="1">
      <alignment horizontal="center"/>
      <protection/>
    </xf>
    <xf numFmtId="0" fontId="9" fillId="0" borderId="19" xfId="60" applyBorder="1">
      <alignment/>
      <protection/>
    </xf>
    <xf numFmtId="0" fontId="9" fillId="0" borderId="12" xfId="60" applyBorder="1" applyAlignment="1">
      <alignment horizontal="center"/>
      <protection/>
    </xf>
    <xf numFmtId="0" fontId="5" fillId="0" borderId="62" xfId="60" applyFont="1" applyBorder="1" applyAlignment="1">
      <alignment horizontal="center"/>
      <protection/>
    </xf>
    <xf numFmtId="0" fontId="5" fillId="0" borderId="63" xfId="60" applyFont="1" applyBorder="1" applyAlignment="1">
      <alignment horizontal="center"/>
      <protection/>
    </xf>
    <xf numFmtId="0" fontId="5" fillId="0" borderId="64" xfId="60" applyFont="1" applyBorder="1" applyAlignment="1">
      <alignment horizontal="center"/>
      <protection/>
    </xf>
    <xf numFmtId="0" fontId="10" fillId="0" borderId="11" xfId="60" applyFont="1" applyBorder="1" applyAlignment="1">
      <alignment/>
      <protection/>
    </xf>
    <xf numFmtId="0" fontId="10" fillId="0" borderId="11" xfId="60" applyFont="1" applyBorder="1" applyAlignment="1">
      <alignment horizontal="center"/>
      <protection/>
    </xf>
    <xf numFmtId="0" fontId="9" fillId="0" borderId="18" xfId="60" applyBorder="1">
      <alignment/>
      <protection/>
    </xf>
    <xf numFmtId="0" fontId="5" fillId="0" borderId="20" xfId="60" applyFont="1" applyBorder="1" applyAlignment="1">
      <alignment horizontal="center"/>
      <protection/>
    </xf>
    <xf numFmtId="0" fontId="5" fillId="0" borderId="36" xfId="60" applyFont="1" applyBorder="1" applyAlignment="1">
      <alignment/>
      <protection/>
    </xf>
    <xf numFmtId="0" fontId="5" fillId="0" borderId="43" xfId="60" applyFont="1" applyBorder="1" applyAlignment="1">
      <alignment/>
      <protection/>
    </xf>
    <xf numFmtId="0" fontId="6" fillId="0" borderId="65" xfId="60" applyFont="1" applyBorder="1" applyAlignment="1">
      <alignment/>
      <protection/>
    </xf>
    <xf numFmtId="0" fontId="9" fillId="0" borderId="31" xfId="60" applyBorder="1" applyAlignment="1">
      <alignment/>
      <protection/>
    </xf>
    <xf numFmtId="0" fontId="9" fillId="0" borderId="14" xfId="60" applyBorder="1" applyAlignment="1">
      <alignment horizontal="center"/>
      <protection/>
    </xf>
    <xf numFmtId="0" fontId="9" fillId="0" borderId="45" xfId="60" applyBorder="1" applyAlignment="1">
      <alignment horizontal="center"/>
      <protection/>
    </xf>
    <xf numFmtId="0" fontId="9" fillId="0" borderId="24" xfId="60" applyBorder="1" applyAlignment="1">
      <alignment horizontal="center"/>
      <protection/>
    </xf>
    <xf numFmtId="0" fontId="9" fillId="0" borderId="66" xfId="60" applyBorder="1" applyAlignment="1">
      <alignment horizontal="center"/>
      <protection/>
    </xf>
    <xf numFmtId="0" fontId="9" fillId="0" borderId="27" xfId="60" applyBorder="1" applyAlignment="1">
      <alignment horizontal="center"/>
      <protection/>
    </xf>
    <xf numFmtId="0" fontId="9" fillId="0" borderId="67" xfId="60" applyBorder="1" applyAlignment="1">
      <alignment horizontal="center"/>
      <protection/>
    </xf>
    <xf numFmtId="0" fontId="9" fillId="33" borderId="14" xfId="60" applyFill="1" applyBorder="1" applyAlignment="1">
      <alignment horizontal="center"/>
      <protection/>
    </xf>
    <xf numFmtId="0" fontId="9" fillId="33" borderId="24" xfId="60" applyFill="1" applyBorder="1" applyAlignment="1">
      <alignment horizontal="center"/>
      <protection/>
    </xf>
    <xf numFmtId="0" fontId="9" fillId="33" borderId="27" xfId="60" applyFill="1" applyBorder="1" applyAlignment="1">
      <alignment horizontal="center"/>
      <protection/>
    </xf>
    <xf numFmtId="0" fontId="9" fillId="34" borderId="24" xfId="60" applyFill="1" applyBorder="1" applyAlignment="1">
      <alignment horizontal="center"/>
      <protection/>
    </xf>
    <xf numFmtId="0" fontId="9" fillId="0" borderId="54" xfId="60" applyBorder="1" applyAlignment="1">
      <alignment horizontal="left"/>
      <protection/>
    </xf>
    <xf numFmtId="0" fontId="30" fillId="0" borderId="68" xfId="60" applyFont="1" applyBorder="1" applyAlignment="1">
      <alignment horizontal="center"/>
      <protection/>
    </xf>
    <xf numFmtId="0" fontId="30" fillId="0" borderId="11" xfId="60" applyFont="1" applyBorder="1" applyAlignment="1">
      <alignment horizontal="center"/>
      <protection/>
    </xf>
    <xf numFmtId="0" fontId="30" fillId="0" borderId="69" xfId="60" applyFont="1" applyBorder="1" applyAlignment="1">
      <alignment horizontal="center"/>
      <protection/>
    </xf>
    <xf numFmtId="0" fontId="30" fillId="0" borderId="70" xfId="60" applyFont="1" applyBorder="1" applyAlignment="1">
      <alignment horizontal="center"/>
      <protection/>
    </xf>
    <xf numFmtId="0" fontId="30" fillId="0" borderId="71" xfId="60" applyFont="1" applyBorder="1" applyAlignment="1">
      <alignment horizontal="center"/>
      <protection/>
    </xf>
    <xf numFmtId="0" fontId="30" fillId="0" borderId="72" xfId="60" applyFont="1" applyBorder="1" applyAlignment="1">
      <alignment horizontal="center"/>
      <protection/>
    </xf>
    <xf numFmtId="0" fontId="30" fillId="0" borderId="18" xfId="60" applyFont="1" applyBorder="1" applyAlignment="1">
      <alignment horizontal="center"/>
      <protection/>
    </xf>
    <xf numFmtId="0" fontId="30" fillId="0" borderId="73" xfId="60" applyFont="1" applyBorder="1" applyAlignment="1">
      <alignment horizontal="center"/>
      <protection/>
    </xf>
    <xf numFmtId="0" fontId="33" fillId="0" borderId="53" xfId="60" applyFont="1" applyBorder="1" applyAlignment="1">
      <alignment horizontal="center"/>
      <protection/>
    </xf>
    <xf numFmtId="0" fontId="30" fillId="0" borderId="70" xfId="60" applyFont="1" applyFill="1" applyBorder="1" applyAlignment="1">
      <alignment horizontal="center"/>
      <protection/>
    </xf>
    <xf numFmtId="0" fontId="9" fillId="35" borderId="24" xfId="60" applyFill="1" applyBorder="1" applyAlignment="1">
      <alignment horizontal="center"/>
      <protection/>
    </xf>
    <xf numFmtId="0" fontId="9" fillId="34" borderId="66" xfId="60" applyFill="1" applyBorder="1" applyAlignment="1">
      <alignment horizontal="center"/>
      <protection/>
    </xf>
    <xf numFmtId="0" fontId="9" fillId="35" borderId="39" xfId="60" applyFill="1" applyBorder="1" applyAlignment="1">
      <alignment/>
      <protection/>
    </xf>
    <xf numFmtId="0" fontId="31" fillId="0" borderId="0" xfId="0" applyFont="1" applyAlignment="1">
      <alignment vertical="center"/>
    </xf>
    <xf numFmtId="0" fontId="9" fillId="0" borderId="14" xfId="60" applyFill="1" applyBorder="1" applyAlignment="1">
      <alignment horizontal="center"/>
      <protection/>
    </xf>
    <xf numFmtId="0" fontId="9" fillId="0" borderId="45" xfId="60" applyFill="1" applyBorder="1" applyAlignment="1">
      <alignment horizontal="center"/>
      <protection/>
    </xf>
    <xf numFmtId="0" fontId="4" fillId="36" borderId="28" xfId="0" applyFont="1" applyFill="1" applyBorder="1" applyAlignment="1">
      <alignment vertical="center"/>
    </xf>
    <xf numFmtId="0" fontId="0" fillId="36" borderId="74" xfId="0" applyFill="1" applyBorder="1" applyAlignment="1">
      <alignment vertical="center"/>
    </xf>
    <xf numFmtId="0" fontId="0" fillId="36" borderId="67" xfId="0" applyFill="1" applyBorder="1" applyAlignment="1">
      <alignment horizontal="center" vertical="center"/>
    </xf>
    <xf numFmtId="0" fontId="9" fillId="36" borderId="75" xfId="60" applyFill="1" applyBorder="1">
      <alignment/>
      <protection/>
    </xf>
    <xf numFmtId="0" fontId="13" fillId="36" borderId="0" xfId="60" applyFont="1" applyFill="1" applyBorder="1" applyAlignment="1">
      <alignment/>
      <protection/>
    </xf>
    <xf numFmtId="0" fontId="9" fillId="36" borderId="0" xfId="60" applyFill="1" applyBorder="1">
      <alignment/>
      <protection/>
    </xf>
    <xf numFmtId="0" fontId="34" fillId="36" borderId="0" xfId="60" applyFont="1" applyFill="1" applyBorder="1" applyAlignment="1">
      <alignment/>
      <protection/>
    </xf>
    <xf numFmtId="0" fontId="34" fillId="36" borderId="70" xfId="60" applyFont="1" applyFill="1" applyBorder="1" applyAlignment="1">
      <alignment/>
      <protection/>
    </xf>
    <xf numFmtId="0" fontId="13" fillId="36" borderId="0" xfId="60" applyFont="1" applyFill="1" applyBorder="1">
      <alignment/>
      <protection/>
    </xf>
    <xf numFmtId="0" fontId="9" fillId="36" borderId="0" xfId="60" applyFont="1" applyFill="1" applyBorder="1" applyAlignment="1">
      <alignment/>
      <protection/>
    </xf>
    <xf numFmtId="0" fontId="4" fillId="36" borderId="0" xfId="60" applyFont="1" applyFill="1" applyBorder="1" applyAlignment="1">
      <alignment/>
      <protection/>
    </xf>
    <xf numFmtId="0" fontId="9" fillId="36" borderId="0" xfId="60" applyFill="1" applyBorder="1" applyAlignment="1">
      <alignment/>
      <protection/>
    </xf>
    <xf numFmtId="0" fontId="9" fillId="36" borderId="70" xfId="60" applyFill="1" applyBorder="1" applyAlignment="1">
      <alignment/>
      <protection/>
    </xf>
    <xf numFmtId="0" fontId="9" fillId="36" borderId="76" xfId="60" applyFill="1" applyBorder="1">
      <alignment/>
      <protection/>
    </xf>
    <xf numFmtId="0" fontId="9" fillId="36" borderId="77" xfId="60" applyFill="1" applyBorder="1">
      <alignment/>
      <protection/>
    </xf>
    <xf numFmtId="0" fontId="9" fillId="36" borderId="78" xfId="60" applyFill="1" applyBorder="1">
      <alignment/>
      <protection/>
    </xf>
    <xf numFmtId="0" fontId="36" fillId="0" borderId="79" xfId="0" applyFont="1" applyBorder="1" applyAlignment="1">
      <alignment horizontal="center" vertical="center"/>
    </xf>
    <xf numFmtId="0" fontId="11" fillId="0" borderId="80" xfId="0" applyFont="1" applyFill="1" applyBorder="1" applyAlignment="1">
      <alignment/>
    </xf>
    <xf numFmtId="0" fontId="12" fillId="0" borderId="22" xfId="0" applyFont="1" applyFill="1" applyBorder="1" applyAlignment="1">
      <alignment/>
    </xf>
    <xf numFmtId="0" fontId="11" fillId="0" borderId="22" xfId="0" applyFont="1" applyFill="1" applyBorder="1" applyAlignment="1">
      <alignment/>
    </xf>
    <xf numFmtId="0" fontId="11" fillId="0" borderId="23" xfId="0" applyFont="1" applyFill="1" applyBorder="1" applyAlignment="1">
      <alignment/>
    </xf>
    <xf numFmtId="0" fontId="12" fillId="0" borderId="24" xfId="0" applyFont="1" applyFill="1" applyBorder="1" applyAlignment="1">
      <alignment/>
    </xf>
    <xf numFmtId="0" fontId="11" fillId="0" borderId="24" xfId="0" applyFont="1" applyFill="1" applyBorder="1" applyAlignment="1">
      <alignment/>
    </xf>
    <xf numFmtId="0" fontId="11" fillId="0" borderId="13" xfId="0" applyFont="1" applyFill="1" applyBorder="1" applyAlignment="1">
      <alignment/>
    </xf>
    <xf numFmtId="0" fontId="12" fillId="0" borderId="14" xfId="0" applyFont="1" applyFill="1" applyBorder="1" applyAlignment="1">
      <alignment/>
    </xf>
    <xf numFmtId="0" fontId="11" fillId="0" borderId="14" xfId="0" applyFont="1" applyFill="1" applyBorder="1" applyAlignment="1">
      <alignment/>
    </xf>
    <xf numFmtId="0" fontId="13" fillId="0" borderId="81" xfId="0" applyFont="1" applyFill="1" applyBorder="1" applyAlignment="1">
      <alignment/>
    </xf>
    <xf numFmtId="0" fontId="0" fillId="0" borderId="0" xfId="0" applyAlignment="1">
      <alignment vertical="center" wrapText="1"/>
    </xf>
    <xf numFmtId="0" fontId="28" fillId="37" borderId="77" xfId="0" applyFont="1" applyFill="1" applyBorder="1" applyAlignment="1">
      <alignment horizontal="center" vertical="center"/>
    </xf>
    <xf numFmtId="0" fontId="28" fillId="37" borderId="76" xfId="0" applyFont="1" applyFill="1" applyBorder="1" applyAlignment="1">
      <alignment horizontal="center" vertical="center"/>
    </xf>
    <xf numFmtId="0" fontId="28" fillId="37" borderId="78" xfId="0" applyFont="1" applyFill="1" applyBorder="1" applyAlignment="1">
      <alignment horizontal="center" vertical="center"/>
    </xf>
    <xf numFmtId="0" fontId="0" fillId="37" borderId="28" xfId="0" applyFill="1" applyBorder="1" applyAlignment="1">
      <alignment vertical="center"/>
    </xf>
    <xf numFmtId="0" fontId="0" fillId="37" borderId="74" xfId="0" applyFill="1" applyBorder="1" applyAlignment="1">
      <alignment vertical="center"/>
    </xf>
    <xf numFmtId="0" fontId="0" fillId="37" borderId="67" xfId="0" applyFill="1" applyBorder="1" applyAlignment="1">
      <alignment vertical="center"/>
    </xf>
    <xf numFmtId="0" fontId="5" fillId="0" borderId="63" xfId="60" applyFont="1" applyBorder="1" applyAlignment="1">
      <alignment horizontal="left"/>
      <protection/>
    </xf>
    <xf numFmtId="0" fontId="30" fillId="0" borderId="0" xfId="60" applyFont="1" applyBorder="1" applyAlignment="1">
      <alignment horizontal="center"/>
      <protection/>
    </xf>
    <xf numFmtId="0" fontId="9" fillId="0" borderId="15" xfId="60" applyFill="1" applyBorder="1" applyAlignment="1">
      <alignment horizontal="center"/>
      <protection/>
    </xf>
    <xf numFmtId="0" fontId="9" fillId="0" borderId="62" xfId="60" applyBorder="1" applyAlignment="1">
      <alignment/>
      <protection/>
    </xf>
    <xf numFmtId="0" fontId="9" fillId="0" borderId="63" xfId="60" applyBorder="1" applyAlignment="1">
      <alignment/>
      <protection/>
    </xf>
    <xf numFmtId="0" fontId="9" fillId="0" borderId="15" xfId="60" applyBorder="1">
      <alignment/>
      <protection/>
    </xf>
    <xf numFmtId="0" fontId="6" fillId="0" borderId="12" xfId="60" applyFont="1" applyBorder="1" applyAlignment="1">
      <alignment/>
      <protection/>
    </xf>
    <xf numFmtId="0" fontId="9" fillId="0" borderId="13" xfId="60" applyFill="1" applyBorder="1" applyAlignment="1">
      <alignment horizontal="center"/>
      <protection/>
    </xf>
    <xf numFmtId="0" fontId="9" fillId="0" borderId="37" xfId="60" applyBorder="1" applyAlignment="1">
      <alignment/>
      <protection/>
    </xf>
    <xf numFmtId="0" fontId="9" fillId="0" borderId="26" xfId="60" applyBorder="1" applyAlignment="1">
      <alignment horizontal="center"/>
      <protection/>
    </xf>
    <xf numFmtId="0" fontId="9" fillId="0" borderId="25" xfId="60" applyBorder="1" applyAlignment="1">
      <alignment horizontal="center"/>
      <protection/>
    </xf>
    <xf numFmtId="0" fontId="30" fillId="0" borderId="24" xfId="60" applyFont="1" applyBorder="1" applyAlignment="1">
      <alignment horizontal="center"/>
      <protection/>
    </xf>
    <xf numFmtId="0" fontId="30" fillId="0" borderId="23" xfId="60" applyFont="1" applyBorder="1" applyAlignment="1">
      <alignment horizontal="center"/>
      <protection/>
    </xf>
    <xf numFmtId="0" fontId="30" fillId="0" borderId="38" xfId="60" applyFont="1" applyBorder="1" applyAlignment="1">
      <alignment horizontal="center"/>
      <protection/>
    </xf>
    <xf numFmtId="0" fontId="30" fillId="0" borderId="20" xfId="60" applyFont="1" applyBorder="1" applyAlignment="1">
      <alignment horizontal="center"/>
      <protection/>
    </xf>
    <xf numFmtId="0" fontId="9" fillId="0" borderId="0" xfId="60" applyAlignment="1">
      <alignment horizontal="right"/>
      <protection/>
    </xf>
    <xf numFmtId="0" fontId="30" fillId="0" borderId="57" xfId="60" applyFont="1" applyBorder="1" applyAlignment="1">
      <alignment horizontal="center" shrinkToFit="1"/>
      <protection/>
    </xf>
    <xf numFmtId="0" fontId="33" fillId="0" borderId="35" xfId="60" applyFont="1" applyBorder="1" applyAlignment="1">
      <alignment/>
      <protection/>
    </xf>
    <xf numFmtId="0" fontId="9" fillId="0" borderId="24" xfId="60" applyFill="1" applyBorder="1" applyAlignment="1">
      <alignment horizontal="center" shrinkToFit="1"/>
      <protection/>
    </xf>
    <xf numFmtId="0" fontId="9" fillId="0" borderId="82" xfId="60" applyFill="1" applyBorder="1" applyAlignment="1">
      <alignment horizontal="center" shrinkToFit="1"/>
      <protection/>
    </xf>
    <xf numFmtId="0" fontId="9" fillId="0" borderId="66" xfId="60" applyFill="1" applyBorder="1" applyAlignment="1">
      <alignment horizontal="center" shrinkToFit="1"/>
      <protection/>
    </xf>
    <xf numFmtId="0" fontId="9" fillId="0" borderId="27" xfId="60" applyFill="1" applyBorder="1" applyAlignment="1">
      <alignment horizontal="center" shrinkToFit="1"/>
      <protection/>
    </xf>
    <xf numFmtId="0" fontId="9" fillId="0" borderId="67" xfId="60" applyFill="1" applyBorder="1" applyAlignment="1">
      <alignment horizontal="center" shrinkToFit="1"/>
      <protection/>
    </xf>
    <xf numFmtId="0" fontId="9" fillId="0" borderId="28" xfId="60" applyFill="1" applyBorder="1" applyAlignment="1">
      <alignment horizontal="center" shrinkToFit="1"/>
      <protection/>
    </xf>
    <xf numFmtId="0" fontId="10" fillId="0" borderId="0" xfId="0" applyFont="1" applyBorder="1" applyAlignment="1">
      <alignment vertical="center"/>
    </xf>
    <xf numFmtId="0" fontId="6" fillId="0" borderId="24" xfId="0" applyFont="1" applyBorder="1" applyAlignment="1">
      <alignment horizontal="center" vertical="center"/>
    </xf>
    <xf numFmtId="0" fontId="6" fillId="0" borderId="24" xfId="0" applyFont="1" applyFill="1" applyBorder="1" applyAlignment="1">
      <alignment horizontal="center" vertical="center"/>
    </xf>
    <xf numFmtId="0" fontId="6" fillId="0" borderId="13" xfId="0" applyFont="1" applyBorder="1" applyAlignment="1">
      <alignment vertical="center"/>
    </xf>
    <xf numFmtId="0" fontId="6" fillId="38" borderId="14" xfId="0" applyFont="1" applyFill="1" applyBorder="1" applyAlignment="1">
      <alignment horizontal="center" vertical="center"/>
    </xf>
    <xf numFmtId="0" fontId="6" fillId="38" borderId="45" xfId="0" applyFont="1" applyFill="1" applyBorder="1" applyAlignment="1">
      <alignment horizontal="center" vertical="center"/>
    </xf>
    <xf numFmtId="0" fontId="6" fillId="38" borderId="62" xfId="0" applyFont="1" applyFill="1" applyBorder="1" applyAlignment="1">
      <alignment horizontal="center" vertical="center"/>
    </xf>
    <xf numFmtId="0" fontId="6" fillId="0" borderId="32" xfId="0" applyFont="1" applyBorder="1" applyAlignment="1">
      <alignment vertical="center"/>
    </xf>
    <xf numFmtId="0" fontId="6" fillId="38" borderId="18" xfId="0" applyFont="1" applyFill="1" applyBorder="1" applyAlignment="1">
      <alignment horizontal="center" vertical="center"/>
    </xf>
    <xf numFmtId="0" fontId="6" fillId="38" borderId="72" xfId="0" applyFont="1" applyFill="1" applyBorder="1" applyAlignment="1">
      <alignment horizontal="center" vertical="center"/>
    </xf>
    <xf numFmtId="0" fontId="6" fillId="38" borderId="19" xfId="0" applyFont="1" applyFill="1" applyBorder="1" applyAlignment="1">
      <alignment horizontal="center" vertical="center"/>
    </xf>
    <xf numFmtId="0" fontId="5" fillId="0" borderId="47" xfId="0" applyFont="1" applyBorder="1" applyAlignment="1">
      <alignment horizontal="distributed" vertical="center"/>
    </xf>
    <xf numFmtId="0" fontId="42" fillId="39" borderId="80" xfId="0" applyFont="1" applyFill="1" applyBorder="1" applyAlignment="1">
      <alignment horizontal="center" vertical="center" shrinkToFit="1"/>
    </xf>
    <xf numFmtId="0" fontId="42" fillId="39" borderId="57" xfId="0" applyFont="1" applyFill="1" applyBorder="1" applyAlignment="1">
      <alignment horizontal="center" vertical="center" shrinkToFit="1"/>
    </xf>
    <xf numFmtId="0" fontId="4" fillId="0" borderId="0" xfId="0" applyFont="1" applyBorder="1" applyAlignment="1">
      <alignment horizontal="left" vertical="center" wrapText="1"/>
    </xf>
    <xf numFmtId="0" fontId="9" fillId="0" borderId="0" xfId="0" applyFont="1" applyBorder="1" applyAlignment="1">
      <alignment horizontal="left"/>
    </xf>
    <xf numFmtId="0" fontId="30" fillId="0" borderId="63" xfId="0" applyFont="1" applyBorder="1" applyAlignment="1">
      <alignment vertical="center"/>
    </xf>
    <xf numFmtId="0" fontId="30" fillId="0" borderId="64" xfId="0" applyFont="1" applyBorder="1" applyAlignment="1">
      <alignment vertical="center"/>
    </xf>
    <xf numFmtId="0" fontId="42" fillId="39" borderId="78" xfId="0" applyFont="1" applyFill="1" applyBorder="1" applyAlignment="1">
      <alignment horizontal="center" vertical="center" shrinkToFit="1"/>
    </xf>
    <xf numFmtId="0" fontId="5" fillId="0" borderId="22" xfId="0" applyFont="1" applyBorder="1" applyAlignment="1">
      <alignment horizontal="left" vertical="center"/>
    </xf>
    <xf numFmtId="0" fontId="30" fillId="0" borderId="26" xfId="60" applyFont="1" applyBorder="1" applyAlignment="1">
      <alignment horizontal="center"/>
      <protection/>
    </xf>
    <xf numFmtId="0" fontId="30" fillId="0" borderId="27" xfId="60" applyFont="1" applyBorder="1" applyAlignment="1">
      <alignment horizontal="center"/>
      <protection/>
    </xf>
    <xf numFmtId="0" fontId="30" fillId="0" borderId="25" xfId="60" applyFont="1" applyBorder="1" applyAlignment="1">
      <alignment horizontal="center"/>
      <protection/>
    </xf>
    <xf numFmtId="0" fontId="9" fillId="0" borderId="83" xfId="60" applyBorder="1" applyAlignment="1">
      <alignment/>
      <protection/>
    </xf>
    <xf numFmtId="0" fontId="30" fillId="0" borderId="16" xfId="60" applyFont="1" applyBorder="1" applyAlignment="1">
      <alignment horizontal="center" shrinkToFit="1"/>
      <protection/>
    </xf>
    <xf numFmtId="0" fontId="30" fillId="0" borderId="50" xfId="60" applyFont="1" applyBorder="1" applyAlignment="1">
      <alignment horizontal="center" shrinkToFit="1"/>
      <protection/>
    </xf>
    <xf numFmtId="0" fontId="5" fillId="0" borderId="34" xfId="0" applyFont="1" applyBorder="1" applyAlignment="1">
      <alignment horizontal="center"/>
    </xf>
    <xf numFmtId="0" fontId="12" fillId="0" borderId="24" xfId="0" applyFont="1" applyBorder="1" applyAlignment="1">
      <alignment horizontal="center"/>
    </xf>
    <xf numFmtId="0" fontId="11" fillId="0" borderId="24" xfId="0" applyFont="1" applyBorder="1" applyAlignment="1">
      <alignment horizontal="center"/>
    </xf>
    <xf numFmtId="0" fontId="12" fillId="0" borderId="22" xfId="0" applyFont="1" applyBorder="1" applyAlignment="1">
      <alignment horizontal="center"/>
    </xf>
    <xf numFmtId="0" fontId="10" fillId="0" borderId="18" xfId="0" applyFont="1" applyBorder="1" applyAlignment="1">
      <alignment shrinkToFit="1"/>
    </xf>
    <xf numFmtId="0" fontId="13" fillId="0" borderId="25" xfId="0" applyFont="1" applyBorder="1" applyAlignment="1">
      <alignment horizontal="center"/>
    </xf>
    <xf numFmtId="0" fontId="45" fillId="0" borderId="40" xfId="0" applyFont="1" applyFill="1" applyBorder="1" applyAlignment="1">
      <alignment/>
    </xf>
    <xf numFmtId="0" fontId="45" fillId="0" borderId="29" xfId="0" applyFont="1" applyFill="1" applyBorder="1" applyAlignment="1">
      <alignment/>
    </xf>
    <xf numFmtId="0" fontId="5" fillId="0" borderId="84" xfId="0" applyFont="1" applyBorder="1" applyAlignment="1">
      <alignment horizontal="center"/>
    </xf>
    <xf numFmtId="0" fontId="12" fillId="0" borderId="85" xfId="0" applyFont="1" applyBorder="1" applyAlignment="1">
      <alignment/>
    </xf>
    <xf numFmtId="0" fontId="12" fillId="0" borderId="14" xfId="0" applyFont="1" applyFill="1" applyBorder="1" applyAlignment="1">
      <alignment horizontal="center"/>
    </xf>
    <xf numFmtId="0" fontId="13" fillId="0" borderId="37" xfId="0" applyFont="1" applyFill="1" applyBorder="1" applyAlignment="1">
      <alignment shrinkToFit="1"/>
    </xf>
    <xf numFmtId="0" fontId="12" fillId="0" borderId="15" xfId="0" applyFont="1" applyFill="1" applyBorder="1" applyAlignment="1">
      <alignment/>
    </xf>
    <xf numFmtId="0" fontId="12" fillId="0" borderId="86" xfId="0" applyFont="1" applyBorder="1" applyAlignment="1">
      <alignment/>
    </xf>
    <xf numFmtId="0" fontId="0" fillId="0" borderId="63" xfId="0" applyBorder="1" applyAlignment="1">
      <alignment/>
    </xf>
    <xf numFmtId="0" fontId="30" fillId="0" borderId="12" xfId="60" applyFont="1" applyBorder="1" applyAlignment="1">
      <alignment horizontal="center"/>
      <protection/>
    </xf>
    <xf numFmtId="0" fontId="30" fillId="0" borderId="35" xfId="60" applyFont="1" applyBorder="1" applyAlignment="1">
      <alignment horizontal="center"/>
      <protection/>
    </xf>
    <xf numFmtId="0" fontId="30" fillId="0" borderId="19" xfId="60" applyFont="1" applyBorder="1" applyAlignment="1">
      <alignment horizontal="center"/>
      <protection/>
    </xf>
    <xf numFmtId="0" fontId="15" fillId="0" borderId="57" xfId="0" applyFont="1" applyBorder="1" applyAlignment="1">
      <alignment horizontal="center" textRotation="180"/>
    </xf>
    <xf numFmtId="0" fontId="15" fillId="0" borderId="16" xfId="0" applyFont="1" applyBorder="1" applyAlignment="1">
      <alignment horizontal="center" textRotation="180"/>
    </xf>
    <xf numFmtId="0" fontId="9" fillId="0" borderId="43" xfId="60" applyBorder="1">
      <alignment/>
      <protection/>
    </xf>
    <xf numFmtId="0" fontId="17" fillId="0" borderId="43" xfId="0" applyFont="1" applyBorder="1" applyAlignment="1">
      <alignment horizontal="center" vertical="center"/>
    </xf>
    <xf numFmtId="0" fontId="30" fillId="0" borderId="12" xfId="60" applyFont="1" applyBorder="1" applyAlignment="1">
      <alignment/>
      <protection/>
    </xf>
    <xf numFmtId="0" fontId="32" fillId="0" borderId="35" xfId="60" applyFont="1" applyBorder="1" applyAlignment="1">
      <alignment/>
      <protection/>
    </xf>
    <xf numFmtId="0" fontId="21" fillId="0" borderId="35" xfId="0" applyFont="1" applyBorder="1" applyAlignment="1">
      <alignment vertical="center"/>
    </xf>
    <xf numFmtId="0" fontId="21" fillId="0" borderId="19" xfId="0" applyFont="1" applyBorder="1" applyAlignment="1">
      <alignment vertical="center"/>
    </xf>
    <xf numFmtId="0" fontId="12" fillId="0" borderId="87" xfId="0" applyFont="1" applyBorder="1" applyAlignment="1">
      <alignment/>
    </xf>
    <xf numFmtId="176" fontId="0" fillId="0" borderId="30" xfId="0" applyNumberFormat="1" applyFont="1" applyBorder="1" applyAlignment="1">
      <alignment/>
    </xf>
    <xf numFmtId="176" fontId="0" fillId="0" borderId="88" xfId="0" applyNumberFormat="1" applyFont="1" applyBorder="1" applyAlignment="1">
      <alignment/>
    </xf>
    <xf numFmtId="176" fontId="0" fillId="0" borderId="29" xfId="0" applyNumberFormat="1" applyFont="1" applyBorder="1" applyAlignment="1">
      <alignment/>
    </xf>
    <xf numFmtId="0" fontId="46" fillId="0" borderId="24" xfId="0" applyFont="1" applyFill="1" applyBorder="1" applyAlignment="1">
      <alignment horizontal="center" vertical="center" textRotation="255"/>
    </xf>
    <xf numFmtId="0" fontId="0" fillId="0" borderId="45" xfId="0" applyBorder="1" applyAlignment="1">
      <alignment horizontal="center"/>
    </xf>
    <xf numFmtId="0" fontId="12" fillId="0" borderId="45" xfId="0" applyFont="1" applyFill="1" applyBorder="1" applyAlignment="1">
      <alignment/>
    </xf>
    <xf numFmtId="0" fontId="46" fillId="0" borderId="66" xfId="0" applyFont="1" applyFill="1" applyBorder="1" applyAlignment="1">
      <alignment horizontal="center" vertical="center" textRotation="255"/>
    </xf>
    <xf numFmtId="0" fontId="11" fillId="0" borderId="32" xfId="0" applyFont="1" applyFill="1" applyBorder="1" applyAlignment="1">
      <alignment/>
    </xf>
    <xf numFmtId="0" fontId="12" fillId="0" borderId="20" xfId="0" applyFont="1" applyFill="1" applyBorder="1" applyAlignment="1">
      <alignment/>
    </xf>
    <xf numFmtId="0" fontId="12" fillId="0" borderId="20" xfId="0" applyFont="1" applyFill="1" applyBorder="1" applyAlignment="1">
      <alignment horizontal="center"/>
    </xf>
    <xf numFmtId="0" fontId="13" fillId="0" borderId="33" xfId="0" applyFont="1" applyFill="1" applyBorder="1" applyAlignment="1">
      <alignment shrinkToFit="1"/>
    </xf>
    <xf numFmtId="0" fontId="46" fillId="0" borderId="89" xfId="0" applyFont="1" applyFill="1" applyBorder="1" applyAlignment="1">
      <alignment horizontal="center" vertical="center" textRotation="255"/>
    </xf>
    <xf numFmtId="0" fontId="46" fillId="0" borderId="20" xfId="0" applyFont="1" applyFill="1" applyBorder="1" applyAlignment="1">
      <alignment horizontal="center" vertical="center" textRotation="255"/>
    </xf>
    <xf numFmtId="0" fontId="46" fillId="0" borderId="13" xfId="0" applyFont="1" applyFill="1" applyBorder="1" applyAlignment="1">
      <alignment/>
    </xf>
    <xf numFmtId="0" fontId="0" fillId="0" borderId="11" xfId="0" applyFont="1" applyBorder="1" applyAlignment="1">
      <alignment horizontal="center" vertical="center" shrinkToFit="1"/>
    </xf>
    <xf numFmtId="0" fontId="0" fillId="0" borderId="14" xfId="0" applyFont="1" applyBorder="1" applyAlignment="1">
      <alignment horizontal="center" vertical="center" shrinkToFit="1"/>
    </xf>
    <xf numFmtId="176" fontId="4" fillId="0" borderId="52" xfId="0" applyNumberFormat="1" applyFont="1" applyBorder="1" applyAlignment="1">
      <alignment horizontal="right" shrinkToFit="1"/>
    </xf>
    <xf numFmtId="0" fontId="46" fillId="0" borderId="80" xfId="0" applyFont="1" applyFill="1" applyBorder="1" applyAlignment="1">
      <alignment/>
    </xf>
    <xf numFmtId="0" fontId="13" fillId="0" borderId="38" xfId="0" applyFont="1" applyFill="1" applyBorder="1" applyAlignment="1">
      <alignment/>
    </xf>
    <xf numFmtId="0" fontId="0" fillId="0" borderId="27" xfId="0" applyFont="1" applyBorder="1" applyAlignment="1">
      <alignment horizontal="center" vertical="center" shrinkToFit="1"/>
    </xf>
    <xf numFmtId="0" fontId="0" fillId="0" borderId="24" xfId="0" applyFont="1" applyBorder="1" applyAlignment="1">
      <alignment horizontal="center" vertical="center" shrinkToFit="1"/>
    </xf>
    <xf numFmtId="176" fontId="4" fillId="0" borderId="39" xfId="0" applyNumberFormat="1" applyFont="1" applyBorder="1" applyAlignment="1">
      <alignment horizontal="right" shrinkToFit="1"/>
    </xf>
    <xf numFmtId="0" fontId="47" fillId="0" borderId="13" xfId="0" applyFont="1" applyFill="1" applyBorder="1" applyAlignment="1">
      <alignment/>
    </xf>
    <xf numFmtId="0" fontId="13" fillId="0" borderId="37" xfId="0" applyFont="1" applyFill="1" applyBorder="1" applyAlignment="1">
      <alignment/>
    </xf>
    <xf numFmtId="0" fontId="47" fillId="0" borderId="23" xfId="0" applyFont="1" applyFill="1" applyBorder="1" applyAlignment="1">
      <alignment/>
    </xf>
    <xf numFmtId="0" fontId="0" fillId="0" borderId="24" xfId="0" applyFont="1" applyFill="1" applyBorder="1" applyAlignment="1">
      <alignment horizontal="center" vertical="center" shrinkToFit="1"/>
    </xf>
    <xf numFmtId="0" fontId="0" fillId="0" borderId="13"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4" xfId="0" applyBorder="1" applyAlignment="1">
      <alignment vertical="center"/>
    </xf>
    <xf numFmtId="0" fontId="0" fillId="0" borderId="24" xfId="0" applyBorder="1" applyAlignment="1">
      <alignment horizontal="center" vertical="center"/>
    </xf>
    <xf numFmtId="0" fontId="48" fillId="0" borderId="20" xfId="0" applyFont="1" applyBorder="1" applyAlignment="1">
      <alignment/>
    </xf>
    <xf numFmtId="0" fontId="46" fillId="0" borderId="14" xfId="0" applyFont="1" applyFill="1" applyBorder="1" applyAlignment="1">
      <alignment horizontal="center" vertical="center" textRotation="255"/>
    </xf>
    <xf numFmtId="0" fontId="12" fillId="0" borderId="82" xfId="0" applyFont="1" applyFill="1" applyBorder="1" applyAlignment="1">
      <alignment/>
    </xf>
    <xf numFmtId="0" fontId="12" fillId="0" borderId="21" xfId="0" applyFont="1" applyFill="1" applyBorder="1" applyAlignment="1">
      <alignment/>
    </xf>
    <xf numFmtId="0" fontId="48" fillId="0" borderId="21" xfId="0" applyFont="1" applyBorder="1" applyAlignment="1">
      <alignment/>
    </xf>
    <xf numFmtId="0" fontId="46" fillId="0" borderId="21" xfId="0" applyFont="1" applyFill="1" applyBorder="1" applyAlignment="1">
      <alignment horizontal="center" vertical="center" textRotation="255"/>
    </xf>
    <xf numFmtId="0" fontId="46" fillId="0" borderId="15" xfId="0" applyFont="1" applyFill="1" applyBorder="1" applyAlignment="1">
      <alignment horizontal="center" vertical="center" textRotation="255"/>
    </xf>
    <xf numFmtId="0" fontId="46" fillId="0" borderId="82" xfId="0" applyFont="1" applyFill="1" applyBorder="1" applyAlignment="1">
      <alignment horizontal="center" vertical="center" textRotation="255"/>
    </xf>
    <xf numFmtId="0" fontId="46" fillId="0" borderId="32" xfId="0" applyFont="1" applyFill="1" applyBorder="1" applyAlignment="1">
      <alignment/>
    </xf>
    <xf numFmtId="0" fontId="11" fillId="0" borderId="20" xfId="0" applyFont="1" applyFill="1" applyBorder="1" applyAlignment="1">
      <alignment/>
    </xf>
    <xf numFmtId="0" fontId="13" fillId="0" borderId="33" xfId="0" applyFont="1" applyFill="1" applyBorder="1" applyAlignment="1">
      <alignment/>
    </xf>
    <xf numFmtId="176" fontId="4" fillId="0" borderId="31" xfId="0" applyNumberFormat="1" applyFont="1" applyBorder="1" applyAlignment="1">
      <alignment horizontal="right" shrinkToFit="1"/>
    </xf>
    <xf numFmtId="0" fontId="0" fillId="0" borderId="10" xfId="0" applyFont="1" applyBorder="1" applyAlignment="1">
      <alignment horizontal="center" vertical="center" shrinkToFit="1"/>
    </xf>
    <xf numFmtId="0" fontId="0" fillId="0" borderId="61" xfId="0" applyFont="1" applyBorder="1" applyAlignment="1">
      <alignment horizontal="center" vertical="center" shrinkToFit="1"/>
    </xf>
    <xf numFmtId="0" fontId="0" fillId="0" borderId="90" xfId="0" applyFont="1" applyBorder="1" applyAlignment="1">
      <alignment horizontal="center" vertical="center" shrinkToFit="1"/>
    </xf>
    <xf numFmtId="0" fontId="46" fillId="0" borderId="45" xfId="0" applyFont="1" applyFill="1" applyBorder="1" applyAlignment="1">
      <alignment horizontal="center" vertical="center" textRotation="255"/>
    </xf>
    <xf numFmtId="0" fontId="12" fillId="0" borderId="89" xfId="0" applyFont="1" applyFill="1" applyBorder="1" applyAlignment="1">
      <alignment/>
    </xf>
    <xf numFmtId="0" fontId="13" fillId="0" borderId="38" xfId="0" applyFont="1" applyFill="1" applyBorder="1" applyAlignment="1">
      <alignment shrinkToFit="1"/>
    </xf>
    <xf numFmtId="0" fontId="12" fillId="0" borderId="14" xfId="0" applyFont="1" applyFill="1" applyBorder="1" applyAlignment="1">
      <alignment horizontal="left"/>
    </xf>
    <xf numFmtId="0" fontId="12" fillId="0" borderId="24" xfId="0" applyFont="1" applyFill="1" applyBorder="1" applyAlignment="1">
      <alignment horizontal="left"/>
    </xf>
    <xf numFmtId="0" fontId="11" fillId="0" borderId="20" xfId="0" applyFont="1" applyFill="1" applyBorder="1" applyAlignment="1">
      <alignment horizontal="left"/>
    </xf>
    <xf numFmtId="0" fontId="0" fillId="0" borderId="46" xfId="0"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91" xfId="0" applyFont="1" applyBorder="1" applyAlignment="1">
      <alignment horizontal="center" vertical="center" shrinkToFit="1"/>
    </xf>
    <xf numFmtId="176" fontId="4" fillId="0" borderId="92" xfId="0" applyNumberFormat="1" applyFont="1" applyBorder="1" applyAlignment="1">
      <alignment horizontal="right" shrinkToFit="1"/>
    </xf>
    <xf numFmtId="0" fontId="47" fillId="0" borderId="32" xfId="0" applyFont="1" applyFill="1" applyBorder="1" applyAlignment="1">
      <alignment/>
    </xf>
    <xf numFmtId="0" fontId="0" fillId="0" borderId="20" xfId="0" applyFont="1" applyFill="1" applyBorder="1" applyAlignment="1">
      <alignment horizontal="center" vertical="center" shrinkToFit="1"/>
    </xf>
    <xf numFmtId="0" fontId="0" fillId="0" borderId="48" xfId="0" applyFont="1" applyBorder="1" applyAlignment="1">
      <alignment horizontal="center" vertical="center" shrinkToFit="1"/>
    </xf>
    <xf numFmtId="0" fontId="26" fillId="0" borderId="34" xfId="0" applyFont="1" applyFill="1" applyBorder="1" applyAlignment="1">
      <alignment/>
    </xf>
    <xf numFmtId="176" fontId="26" fillId="0" borderId="49" xfId="0" applyNumberFormat="1" applyFont="1" applyBorder="1" applyAlignment="1">
      <alignment horizontal="right" shrinkToFit="1"/>
    </xf>
    <xf numFmtId="176" fontId="49" fillId="0" borderId="34" xfId="0" applyNumberFormat="1" applyFont="1" applyFill="1" applyBorder="1" applyAlignment="1">
      <alignment/>
    </xf>
    <xf numFmtId="0" fontId="0" fillId="0" borderId="59" xfId="0" applyFont="1" applyBorder="1" applyAlignment="1">
      <alignment horizontal="center" vertical="center" shrinkToFit="1"/>
    </xf>
    <xf numFmtId="0" fontId="11" fillId="0" borderId="24" xfId="0" applyFont="1" applyBorder="1" applyAlignment="1">
      <alignment wrapText="1"/>
    </xf>
    <xf numFmtId="0" fontId="0" fillId="0" borderId="38" xfId="0" applyFont="1" applyBorder="1" applyAlignment="1">
      <alignment/>
    </xf>
    <xf numFmtId="176" fontId="0" fillId="0" borderId="29" xfId="0" applyNumberFormat="1" applyBorder="1" applyAlignment="1">
      <alignment/>
    </xf>
    <xf numFmtId="180" fontId="4" fillId="0" borderId="39" xfId="0" applyNumberFormat="1" applyFont="1" applyBorder="1" applyAlignment="1">
      <alignment/>
    </xf>
    <xf numFmtId="0" fontId="0" fillId="0" borderId="25" xfId="0" applyFont="1" applyBorder="1" applyAlignment="1">
      <alignment/>
    </xf>
    <xf numFmtId="0" fontId="14" fillId="0" borderId="25" xfId="0" applyFont="1" applyBorder="1" applyAlignment="1">
      <alignment/>
    </xf>
    <xf numFmtId="0" fontId="14" fillId="0" borderId="24" xfId="0" applyFont="1" applyBorder="1" applyAlignment="1">
      <alignment horizontal="center" vertical="center" shrinkToFit="1"/>
    </xf>
    <xf numFmtId="176" fontId="12" fillId="0" borderId="30" xfId="0" applyNumberFormat="1" applyFont="1" applyFill="1" applyBorder="1" applyAlignment="1">
      <alignment/>
    </xf>
    <xf numFmtId="0" fontId="14" fillId="0" borderId="93" xfId="0" applyFont="1" applyBorder="1" applyAlignment="1">
      <alignment/>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2" fillId="0" borderId="24" xfId="0" applyFont="1" applyBorder="1" applyAlignment="1">
      <alignment horizontal="center" vertical="center"/>
    </xf>
    <xf numFmtId="0" fontId="14" fillId="0" borderId="26" xfId="0" applyFont="1" applyBorder="1" applyAlignment="1">
      <alignment vertical="center"/>
    </xf>
    <xf numFmtId="0" fontId="14" fillId="0" borderId="27" xfId="0" applyFont="1" applyBorder="1" applyAlignment="1">
      <alignment vertical="center"/>
    </xf>
    <xf numFmtId="0" fontId="14" fillId="0" borderId="94" xfId="0" applyFont="1" applyBorder="1" applyAlignment="1">
      <alignment vertical="center"/>
    </xf>
    <xf numFmtId="0" fontId="14" fillId="0" borderId="24" xfId="0" applyFont="1" applyFill="1" applyBorder="1" applyAlignment="1">
      <alignment horizontal="center" vertical="center" shrinkToFit="1"/>
    </xf>
    <xf numFmtId="0" fontId="6" fillId="0" borderId="24" xfId="60" applyFont="1" applyBorder="1" applyAlignment="1">
      <alignment horizontal="center"/>
      <protection/>
    </xf>
    <xf numFmtId="0" fontId="8" fillId="0" borderId="24" xfId="60" applyFont="1" applyBorder="1" applyAlignment="1">
      <alignment horizontal="center"/>
      <protection/>
    </xf>
    <xf numFmtId="176" fontId="9" fillId="0" borderId="39" xfId="60" applyNumberFormat="1" applyBorder="1" applyAlignment="1">
      <alignment/>
      <protection/>
    </xf>
    <xf numFmtId="0" fontId="5" fillId="0" borderId="88" xfId="0" applyFont="1" applyBorder="1" applyAlignment="1">
      <alignment horizontal="center"/>
    </xf>
    <xf numFmtId="0" fontId="9" fillId="0" borderId="29" xfId="60" applyBorder="1">
      <alignment/>
      <protection/>
    </xf>
    <xf numFmtId="0" fontId="12" fillId="0" borderId="80" xfId="0" applyFont="1" applyBorder="1" applyAlignment="1">
      <alignment/>
    </xf>
    <xf numFmtId="0" fontId="12" fillId="0" borderId="76" xfId="0" applyFont="1" applyBorder="1" applyAlignment="1">
      <alignment/>
    </xf>
    <xf numFmtId="0" fontId="12" fillId="0" borderId="42" xfId="0" applyFont="1" applyBorder="1" applyAlignment="1">
      <alignment/>
    </xf>
    <xf numFmtId="0" fontId="12" fillId="0" borderId="47" xfId="0" applyFont="1" applyBorder="1" applyAlignment="1">
      <alignment/>
    </xf>
    <xf numFmtId="0" fontId="48" fillId="0" borderId="32" xfId="0" applyFont="1" applyBorder="1" applyAlignment="1">
      <alignment/>
    </xf>
    <xf numFmtId="0" fontId="5" fillId="0" borderId="30" xfId="0" applyFont="1" applyBorder="1" applyAlignment="1">
      <alignment horizontal="center"/>
    </xf>
    <xf numFmtId="0" fontId="0" fillId="0" borderId="23" xfId="0" applyBorder="1" applyAlignment="1">
      <alignment vertical="center" shrinkToFit="1"/>
    </xf>
    <xf numFmtId="0" fontId="0" fillId="0" borderId="24" xfId="0" applyBorder="1" applyAlignment="1">
      <alignment vertical="center" shrinkToFit="1"/>
    </xf>
    <xf numFmtId="0" fontId="0" fillId="0" borderId="91" xfId="0" applyBorder="1" applyAlignment="1">
      <alignment vertical="center" shrinkToFit="1"/>
    </xf>
    <xf numFmtId="0" fontId="48" fillId="0" borderId="63" xfId="0" applyFont="1" applyBorder="1" applyAlignment="1">
      <alignment/>
    </xf>
    <xf numFmtId="176" fontId="4" fillId="0" borderId="39" xfId="0" applyNumberFormat="1" applyFont="1" applyBorder="1" applyAlignment="1">
      <alignment horizontal="right"/>
    </xf>
    <xf numFmtId="0" fontId="9" fillId="0" borderId="24" xfId="60" applyBorder="1" applyAlignment="1">
      <alignment shrinkToFit="1"/>
      <protection/>
    </xf>
    <xf numFmtId="0" fontId="9" fillId="0" borderId="24" xfId="60" applyFill="1" applyBorder="1" applyAlignment="1">
      <alignment shrinkToFit="1"/>
      <protection/>
    </xf>
    <xf numFmtId="0" fontId="0" fillId="0" borderId="24" xfId="0" applyFill="1" applyBorder="1" applyAlignment="1">
      <alignment horizontal="center" vertical="center" shrinkToFit="1"/>
    </xf>
    <xf numFmtId="0" fontId="0" fillId="0" borderId="82" xfId="0" applyBorder="1" applyAlignment="1">
      <alignment vertical="center"/>
    </xf>
    <xf numFmtId="0" fontId="0" fillId="0" borderId="82" xfId="0" applyFill="1" applyBorder="1" applyAlignment="1">
      <alignment vertical="center"/>
    </xf>
    <xf numFmtId="0" fontId="0" fillId="0" borderId="21" xfId="0" applyFill="1" applyBorder="1" applyAlignment="1">
      <alignment vertical="center"/>
    </xf>
    <xf numFmtId="180" fontId="4" fillId="0" borderId="39" xfId="0" applyNumberFormat="1" applyFont="1" applyBorder="1" applyAlignment="1">
      <alignment horizontal="right"/>
    </xf>
    <xf numFmtId="0" fontId="9" fillId="0" borderId="0" xfId="0" applyFont="1" applyBorder="1" applyAlignment="1">
      <alignment/>
    </xf>
    <xf numFmtId="0" fontId="38" fillId="0" borderId="0" xfId="0" applyFont="1" applyBorder="1" applyAlignment="1">
      <alignment vertical="center"/>
    </xf>
    <xf numFmtId="0" fontId="39" fillId="0" borderId="0" xfId="0" applyFont="1" applyBorder="1" applyAlignment="1">
      <alignment vertical="center"/>
    </xf>
    <xf numFmtId="0" fontId="50" fillId="0" borderId="0" xfId="0" applyFont="1" applyBorder="1" applyAlignment="1">
      <alignment vertical="center"/>
    </xf>
    <xf numFmtId="0" fontId="5" fillId="0" borderId="0" xfId="0" applyFont="1" applyBorder="1" applyAlignment="1">
      <alignment horizontal="left"/>
    </xf>
    <xf numFmtId="0" fontId="5" fillId="0" borderId="0" xfId="0" applyFont="1" applyBorder="1" applyAlignment="1">
      <alignment/>
    </xf>
    <xf numFmtId="0" fontId="48" fillId="0" borderId="10" xfId="0" applyFont="1" applyBorder="1" applyAlignment="1">
      <alignment horizontal="center"/>
    </xf>
    <xf numFmtId="0" fontId="40" fillId="0" borderId="11" xfId="0" applyFont="1" applyBorder="1" applyAlignment="1">
      <alignment horizontal="center" shrinkToFit="1"/>
    </xf>
    <xf numFmtId="0" fontId="0" fillId="0" borderId="12" xfId="0" applyFont="1" applyBorder="1" applyAlignment="1">
      <alignment horizontal="center"/>
    </xf>
    <xf numFmtId="0" fontId="0" fillId="0" borderId="45" xfId="0" applyFont="1" applyBorder="1" applyAlignment="1">
      <alignment horizontal="center"/>
    </xf>
    <xf numFmtId="0" fontId="0" fillId="0" borderId="14" xfId="0" applyFont="1" applyBorder="1" applyAlignment="1">
      <alignment horizontal="center"/>
    </xf>
    <xf numFmtId="0" fontId="0" fillId="0" borderId="15" xfId="0" applyFont="1" applyBorder="1" applyAlignment="1">
      <alignment horizontal="center"/>
    </xf>
    <xf numFmtId="0" fontId="30" fillId="0" borderId="84" xfId="0" applyFont="1" applyBorder="1" applyAlignment="1">
      <alignment horizontal="center"/>
    </xf>
    <xf numFmtId="0" fontId="0" fillId="0" borderId="16" xfId="0" applyFont="1" applyBorder="1" applyAlignment="1">
      <alignment vertical="center"/>
    </xf>
    <xf numFmtId="0" fontId="40" fillId="0" borderId="17" xfId="0" applyFont="1" applyBorder="1" applyAlignment="1">
      <alignment shrinkToFit="1"/>
    </xf>
    <xf numFmtId="0" fontId="0" fillId="0" borderId="18" xfId="0" applyFont="1" applyBorder="1" applyAlignment="1">
      <alignment vertical="center"/>
    </xf>
    <xf numFmtId="0" fontId="30" fillId="0" borderId="34" xfId="0" applyFont="1" applyBorder="1" applyAlignment="1">
      <alignment horizontal="center"/>
    </xf>
    <xf numFmtId="0" fontId="30" fillId="0" borderId="37" xfId="0" applyFont="1" applyFill="1" applyBorder="1" applyAlignment="1">
      <alignment shrinkToFit="1"/>
    </xf>
    <xf numFmtId="0" fontId="30" fillId="0" borderId="33" xfId="0" applyFont="1" applyFill="1" applyBorder="1" applyAlignment="1">
      <alignment shrinkToFit="1"/>
    </xf>
    <xf numFmtId="0" fontId="30" fillId="0" borderId="38" xfId="0" applyFont="1" applyFill="1" applyBorder="1" applyAlignment="1">
      <alignment shrinkToFit="1"/>
    </xf>
    <xf numFmtId="0" fontId="30" fillId="0" borderId="33" xfId="0" applyFont="1" applyFill="1" applyBorder="1" applyAlignment="1">
      <alignment/>
    </xf>
    <xf numFmtId="0" fontId="31" fillId="0" borderId="14" xfId="0" applyFont="1" applyFill="1" applyBorder="1" applyAlignment="1">
      <alignment/>
    </xf>
    <xf numFmtId="0" fontId="30" fillId="0" borderId="81" xfId="0" applyFont="1" applyFill="1" applyBorder="1" applyAlignment="1">
      <alignment/>
    </xf>
    <xf numFmtId="0" fontId="30" fillId="0" borderId="38" xfId="0" applyFont="1" applyFill="1" applyBorder="1" applyAlignment="1">
      <alignment/>
    </xf>
    <xf numFmtId="0" fontId="31" fillId="0" borderId="20" xfId="0" applyFont="1" applyFill="1" applyBorder="1" applyAlignment="1">
      <alignment/>
    </xf>
    <xf numFmtId="0" fontId="31" fillId="0" borderId="24" xfId="0" applyFont="1" applyFill="1" applyBorder="1" applyAlignment="1">
      <alignment/>
    </xf>
    <xf numFmtId="0" fontId="30" fillId="0" borderId="33" xfId="0" applyFont="1" applyBorder="1" applyAlignment="1">
      <alignment/>
    </xf>
    <xf numFmtId="0" fontId="30" fillId="0" borderId="20" xfId="0" applyFont="1" applyFill="1" applyBorder="1" applyAlignment="1">
      <alignment/>
    </xf>
    <xf numFmtId="0" fontId="48" fillId="0" borderId="86" xfId="0" applyFont="1" applyBorder="1" applyAlignment="1">
      <alignment vertical="center"/>
    </xf>
    <xf numFmtId="0" fontId="48" fillId="0" borderId="87" xfId="0" applyFont="1" applyBorder="1" applyAlignment="1">
      <alignment vertical="center"/>
    </xf>
    <xf numFmtId="0" fontId="48" fillId="0" borderId="85" xfId="0" applyFont="1" applyBorder="1" applyAlignment="1">
      <alignment vertical="center"/>
    </xf>
    <xf numFmtId="182" fontId="0" fillId="0" borderId="88" xfId="48" applyNumberFormat="1" applyFont="1" applyBorder="1" applyAlignment="1">
      <alignment vertical="center"/>
    </xf>
    <xf numFmtId="182" fontId="0" fillId="0" borderId="30" xfId="48" applyNumberFormat="1" applyFont="1" applyBorder="1" applyAlignment="1">
      <alignment vertical="center"/>
    </xf>
    <xf numFmtId="182" fontId="0" fillId="0" borderId="34" xfId="48" applyNumberFormat="1" applyFont="1" applyFill="1" applyBorder="1" applyAlignment="1">
      <alignment horizontal="right" vertical="center"/>
    </xf>
    <xf numFmtId="182" fontId="0" fillId="0" borderId="29" xfId="48" applyNumberFormat="1" applyFont="1" applyBorder="1" applyAlignment="1">
      <alignment vertical="center"/>
    </xf>
    <xf numFmtId="0" fontId="48" fillId="0" borderId="24" xfId="0" applyFont="1" applyBorder="1" applyAlignment="1">
      <alignment horizontal="center" vertical="center" shrinkToFit="1"/>
    </xf>
    <xf numFmtId="182" fontId="48" fillId="0" borderId="34" xfId="48" applyNumberFormat="1" applyFont="1" applyFill="1" applyBorder="1" applyAlignment="1">
      <alignment vertical="center"/>
    </xf>
    <xf numFmtId="176" fontId="48" fillId="0" borderId="52" xfId="0" applyNumberFormat="1" applyFont="1" applyBorder="1" applyAlignment="1">
      <alignment horizontal="right" vertical="center" shrinkToFit="1"/>
    </xf>
    <xf numFmtId="176" fontId="48" fillId="0" borderId="39" xfId="0" applyNumberFormat="1" applyFont="1" applyBorder="1" applyAlignment="1">
      <alignment horizontal="right" vertical="center" shrinkToFit="1"/>
    </xf>
    <xf numFmtId="176" fontId="48" fillId="0" borderId="31" xfId="0" applyNumberFormat="1" applyFont="1" applyBorder="1" applyAlignment="1">
      <alignment horizontal="right" vertical="center" shrinkToFit="1"/>
    </xf>
    <xf numFmtId="176" fontId="48" fillId="0" borderId="49" xfId="0" applyNumberFormat="1" applyFont="1" applyBorder="1" applyAlignment="1">
      <alignment horizontal="right" vertical="center" shrinkToFit="1"/>
    </xf>
    <xf numFmtId="0" fontId="30" fillId="0" borderId="13" xfId="0" applyFont="1" applyFill="1" applyBorder="1" applyAlignment="1">
      <alignment wrapText="1"/>
    </xf>
    <xf numFmtId="0" fontId="30" fillId="0" borderId="13" xfId="0" applyFont="1" applyFill="1" applyBorder="1" applyAlignment="1">
      <alignment/>
    </xf>
    <xf numFmtId="0" fontId="30" fillId="0" borderId="14" xfId="0" applyFont="1" applyFill="1" applyBorder="1" applyAlignment="1">
      <alignment horizontal="center"/>
    </xf>
    <xf numFmtId="0" fontId="30" fillId="0" borderId="15" xfId="0" applyFont="1" applyFill="1" applyBorder="1" applyAlignment="1">
      <alignment horizontal="center" vertical="center"/>
    </xf>
    <xf numFmtId="0" fontId="30" fillId="0" borderId="32" xfId="0" applyFont="1" applyFill="1" applyBorder="1" applyAlignment="1">
      <alignment/>
    </xf>
    <xf numFmtId="0" fontId="30" fillId="0" borderId="20" xfId="0" applyFont="1" applyFill="1" applyBorder="1" applyAlignment="1">
      <alignment horizontal="center"/>
    </xf>
    <xf numFmtId="0" fontId="30" fillId="0" borderId="14" xfId="0" applyFont="1" applyFill="1" applyBorder="1" applyAlignment="1">
      <alignment horizontal="left"/>
    </xf>
    <xf numFmtId="0" fontId="30" fillId="0" borderId="23" xfId="0" applyFont="1" applyFill="1" applyBorder="1" applyAlignment="1">
      <alignment/>
    </xf>
    <xf numFmtId="0" fontId="30" fillId="0" borderId="24" xfId="0" applyFont="1" applyFill="1" applyBorder="1" applyAlignment="1">
      <alignment horizontal="left"/>
    </xf>
    <xf numFmtId="0" fontId="30" fillId="0" borderId="20" xfId="0" applyFont="1" applyFill="1" applyBorder="1" applyAlignment="1">
      <alignment horizontal="left"/>
    </xf>
    <xf numFmtId="0" fontId="30" fillId="0" borderId="14" xfId="0" applyFont="1" applyFill="1" applyBorder="1" applyAlignment="1">
      <alignment/>
    </xf>
    <xf numFmtId="0" fontId="30" fillId="0" borderId="32" xfId="0" applyFont="1" applyBorder="1" applyAlignment="1">
      <alignment/>
    </xf>
    <xf numFmtId="0" fontId="30" fillId="0" borderId="20" xfId="0" applyFont="1" applyBorder="1" applyAlignment="1">
      <alignment/>
    </xf>
    <xf numFmtId="0" fontId="40" fillId="0" borderId="95" xfId="0" applyFont="1" applyBorder="1" applyAlignment="1">
      <alignment shrinkToFit="1"/>
    </xf>
    <xf numFmtId="0" fontId="40" fillId="0" borderId="18" xfId="0" applyFont="1" applyBorder="1" applyAlignment="1">
      <alignment shrinkToFit="1"/>
    </xf>
    <xf numFmtId="0" fontId="0" fillId="0" borderId="11" xfId="0" applyFont="1" applyBorder="1" applyAlignment="1">
      <alignment horizontal="center" shrinkToFit="1"/>
    </xf>
    <xf numFmtId="0" fontId="0" fillId="0" borderId="19" xfId="0" applyFont="1" applyBorder="1" applyAlignment="1">
      <alignment horizontal="right"/>
    </xf>
    <xf numFmtId="0" fontId="48" fillId="37" borderId="24" xfId="0" applyFont="1" applyFill="1" applyBorder="1" applyAlignment="1">
      <alignment horizontal="center" vertical="center" shrinkToFit="1"/>
    </xf>
    <xf numFmtId="0" fontId="0" fillId="0" borderId="13" xfId="0" applyFont="1" applyBorder="1" applyAlignment="1">
      <alignment horizontal="center"/>
    </xf>
    <xf numFmtId="0" fontId="31" fillId="0" borderId="80" xfId="0" applyFont="1" applyFill="1" applyBorder="1" applyAlignment="1">
      <alignment horizontal="center"/>
    </xf>
    <xf numFmtId="0" fontId="31" fillId="0" borderId="23" xfId="0" applyFont="1" applyBorder="1" applyAlignment="1">
      <alignment horizontal="center"/>
    </xf>
    <xf numFmtId="0" fontId="48" fillId="0" borderId="24" xfId="0" applyFont="1" applyBorder="1" applyAlignment="1">
      <alignment horizontal="center"/>
    </xf>
    <xf numFmtId="0" fontId="48" fillId="0" borderId="22" xfId="0" applyFont="1" applyBorder="1" applyAlignment="1">
      <alignment/>
    </xf>
    <xf numFmtId="0" fontId="48" fillId="0" borderId="76" xfId="0" applyFont="1" applyBorder="1" applyAlignment="1">
      <alignment/>
    </xf>
    <xf numFmtId="182" fontId="0" fillId="0" borderId="29" xfId="48" applyNumberFormat="1" applyFont="1" applyBorder="1" applyAlignment="1">
      <alignment/>
    </xf>
    <xf numFmtId="182" fontId="0" fillId="0" borderId="39" xfId="48" applyNumberFormat="1" applyFont="1" applyBorder="1" applyAlignment="1">
      <alignment/>
    </xf>
    <xf numFmtId="176" fontId="0" fillId="0" borderId="30" xfId="0" applyNumberFormat="1" applyFont="1" applyFill="1" applyBorder="1" applyAlignment="1">
      <alignment/>
    </xf>
    <xf numFmtId="180" fontId="0" fillId="0" borderId="39" xfId="0" applyNumberFormat="1" applyFont="1" applyBorder="1" applyAlignment="1">
      <alignment/>
    </xf>
    <xf numFmtId="182" fontId="0" fillId="0" borderId="30" xfId="48" applyNumberFormat="1" applyFont="1" applyFill="1" applyBorder="1" applyAlignment="1">
      <alignment/>
    </xf>
    <xf numFmtId="180" fontId="0" fillId="0" borderId="92" xfId="0" applyNumberFormat="1" applyFont="1" applyBorder="1" applyAlignment="1">
      <alignment/>
    </xf>
    <xf numFmtId="180" fontId="0" fillId="0" borderId="31" xfId="0" applyNumberFormat="1" applyFont="1" applyBorder="1" applyAlignment="1">
      <alignment/>
    </xf>
    <xf numFmtId="0" fontId="48" fillId="0" borderId="38" xfId="0" applyFont="1" applyBorder="1" applyAlignment="1">
      <alignment/>
    </xf>
    <xf numFmtId="0" fontId="0" fillId="0" borderId="81" xfId="0" applyFont="1" applyBorder="1" applyAlignment="1">
      <alignment horizontal="center"/>
    </xf>
    <xf numFmtId="0" fontId="30" fillId="0" borderId="88" xfId="0" applyFont="1" applyBorder="1" applyAlignment="1">
      <alignment horizontal="center"/>
    </xf>
    <xf numFmtId="0" fontId="31" fillId="0" borderId="96" xfId="0" applyFont="1" applyBorder="1" applyAlignment="1">
      <alignment horizontal="right"/>
    </xf>
    <xf numFmtId="0" fontId="30" fillId="0" borderId="30" xfId="0" applyFont="1" applyBorder="1" applyAlignment="1">
      <alignment horizontal="center"/>
    </xf>
    <xf numFmtId="0" fontId="48" fillId="0" borderId="78" xfId="0" applyFont="1" applyBorder="1" applyAlignment="1">
      <alignment/>
    </xf>
    <xf numFmtId="0" fontId="31" fillId="0" borderId="24" xfId="60" applyFont="1" applyBorder="1" applyAlignment="1">
      <alignment horizontal="center"/>
      <protection/>
    </xf>
    <xf numFmtId="0" fontId="0" fillId="0" borderId="38" xfId="0" applyFont="1" applyBorder="1" applyAlignment="1">
      <alignment vertical="center"/>
    </xf>
    <xf numFmtId="0" fontId="0" fillId="0" borderId="38" xfId="0" applyFont="1" applyFill="1" applyBorder="1" applyAlignment="1">
      <alignment vertical="center"/>
    </xf>
    <xf numFmtId="182" fontId="48" fillId="0" borderId="42" xfId="48" applyNumberFormat="1" applyFont="1" applyBorder="1" applyAlignment="1">
      <alignment/>
    </xf>
    <xf numFmtId="182" fontId="48" fillId="0" borderId="29" xfId="48" applyNumberFormat="1" applyFont="1" applyBorder="1" applyAlignment="1">
      <alignment/>
    </xf>
    <xf numFmtId="182" fontId="48" fillId="0" borderId="97" xfId="48" applyNumberFormat="1" applyFont="1" applyFill="1" applyBorder="1" applyAlignment="1">
      <alignment/>
    </xf>
    <xf numFmtId="40" fontId="48" fillId="0" borderId="47" xfId="48" applyNumberFormat="1" applyFont="1" applyBorder="1" applyAlignment="1">
      <alignment/>
    </xf>
    <xf numFmtId="0" fontId="30" fillId="0" borderId="53" xfId="60" applyFont="1" applyBorder="1" applyAlignment="1">
      <alignment horizontal="center"/>
      <protection/>
    </xf>
    <xf numFmtId="0" fontId="30" fillId="0" borderId="0" xfId="0" applyFont="1" applyAlignment="1">
      <alignment vertical="center"/>
    </xf>
    <xf numFmtId="0" fontId="30" fillId="40" borderId="0" xfId="0" applyFont="1" applyFill="1" applyAlignment="1">
      <alignment vertical="center"/>
    </xf>
    <xf numFmtId="0" fontId="0" fillId="0" borderId="0" xfId="0" applyFill="1" applyAlignment="1">
      <alignment vertical="center"/>
    </xf>
    <xf numFmtId="177" fontId="31" fillId="0" borderId="0" xfId="60" applyNumberFormat="1" applyFont="1" applyFill="1" applyBorder="1" applyAlignment="1">
      <alignment/>
      <protection/>
    </xf>
    <xf numFmtId="0" fontId="30" fillId="0" borderId="98" xfId="0" applyFont="1" applyFill="1" applyBorder="1" applyAlignment="1">
      <alignment vertical="center"/>
    </xf>
    <xf numFmtId="0" fontId="15" fillId="0" borderId="0" xfId="0" applyFont="1" applyFill="1" applyBorder="1" applyAlignment="1">
      <alignment vertical="center"/>
    </xf>
    <xf numFmtId="0" fontId="30" fillId="0" borderId="0" xfId="0" applyFont="1" applyFill="1" applyAlignment="1">
      <alignment vertical="center"/>
    </xf>
    <xf numFmtId="0" fontId="30" fillId="0" borderId="99" xfId="0" applyFont="1" applyFill="1" applyBorder="1" applyAlignment="1">
      <alignment vertical="center"/>
    </xf>
    <xf numFmtId="0" fontId="30" fillId="0" borderId="100" xfId="0" applyFont="1" applyFill="1" applyBorder="1" applyAlignment="1">
      <alignment vertical="center"/>
    </xf>
    <xf numFmtId="0" fontId="30" fillId="0" borderId="101" xfId="0" applyFont="1" applyFill="1" applyBorder="1" applyAlignment="1">
      <alignment vertical="center"/>
    </xf>
    <xf numFmtId="0" fontId="30" fillId="0" borderId="102" xfId="0" applyFont="1" applyFill="1" applyBorder="1" applyAlignment="1">
      <alignment vertical="center"/>
    </xf>
    <xf numFmtId="0" fontId="30" fillId="40" borderId="103" xfId="0" applyFont="1" applyFill="1" applyBorder="1" applyAlignment="1">
      <alignment vertical="center"/>
    </xf>
    <xf numFmtId="0" fontId="30" fillId="40" borderId="104" xfId="0" applyFont="1" applyFill="1" applyBorder="1" applyAlignment="1">
      <alignment vertical="center"/>
    </xf>
    <xf numFmtId="0" fontId="30" fillId="40" borderId="105" xfId="0" applyFont="1" applyFill="1" applyBorder="1" applyAlignment="1">
      <alignment vertical="center"/>
    </xf>
    <xf numFmtId="0" fontId="30" fillId="41" borderId="103" xfId="0" applyFont="1" applyFill="1" applyBorder="1" applyAlignment="1">
      <alignment vertical="center"/>
    </xf>
    <xf numFmtId="0" fontId="30" fillId="41" borderId="104" xfId="0" applyFont="1" applyFill="1" applyBorder="1" applyAlignment="1">
      <alignment vertical="center"/>
    </xf>
    <xf numFmtId="0" fontId="30" fillId="41" borderId="106" xfId="0" applyFont="1" applyFill="1" applyBorder="1" applyAlignment="1">
      <alignment vertical="center"/>
    </xf>
    <xf numFmtId="0" fontId="30" fillId="40" borderId="107" xfId="0" applyFont="1" applyFill="1" applyBorder="1" applyAlignment="1">
      <alignment vertical="center"/>
    </xf>
    <xf numFmtId="0" fontId="30" fillId="40" borderId="108" xfId="0" applyFont="1" applyFill="1" applyBorder="1" applyAlignment="1">
      <alignment vertical="center"/>
    </xf>
    <xf numFmtId="0" fontId="30" fillId="41" borderId="109" xfId="0" applyFont="1" applyFill="1" applyBorder="1" applyAlignment="1">
      <alignment vertical="center"/>
    </xf>
    <xf numFmtId="0" fontId="30" fillId="41" borderId="107" xfId="0" applyFont="1" applyFill="1" applyBorder="1" applyAlignment="1">
      <alignment vertical="center"/>
    </xf>
    <xf numFmtId="0" fontId="30" fillId="41" borderId="110" xfId="0" applyFont="1" applyFill="1" applyBorder="1" applyAlignment="1">
      <alignment vertical="center"/>
    </xf>
    <xf numFmtId="0" fontId="30" fillId="40" borderId="111" xfId="0" applyFont="1" applyFill="1" applyBorder="1" applyAlignment="1">
      <alignment vertical="center"/>
    </xf>
    <xf numFmtId="0" fontId="30" fillId="40" borderId="106" xfId="0" applyFont="1" applyFill="1" applyBorder="1" applyAlignment="1">
      <alignment vertical="center"/>
    </xf>
    <xf numFmtId="0" fontId="30" fillId="40" borderId="112" xfId="0" applyFont="1" applyFill="1" applyBorder="1" applyAlignment="1">
      <alignment vertical="center"/>
    </xf>
    <xf numFmtId="0" fontId="30" fillId="40" borderId="110" xfId="0" applyFont="1" applyFill="1" applyBorder="1" applyAlignment="1">
      <alignment vertical="center"/>
    </xf>
    <xf numFmtId="0" fontId="30" fillId="40" borderId="82" xfId="0" applyFont="1" applyFill="1" applyBorder="1" applyAlignment="1">
      <alignment vertical="center"/>
    </xf>
    <xf numFmtId="0" fontId="30" fillId="0" borderId="107" xfId="0" applyFont="1" applyFill="1" applyBorder="1" applyAlignment="1">
      <alignment vertical="center"/>
    </xf>
    <xf numFmtId="0" fontId="30" fillId="0" borderId="110" xfId="0" applyFont="1" applyFill="1" applyBorder="1" applyAlignment="1">
      <alignment vertical="center"/>
    </xf>
    <xf numFmtId="0" fontId="30" fillId="0" borderId="75" xfId="0" applyFont="1" applyFill="1" applyBorder="1" applyAlignment="1">
      <alignment vertical="center"/>
    </xf>
    <xf numFmtId="177" fontId="48" fillId="0" borderId="0" xfId="60" applyNumberFormat="1" applyFont="1" applyBorder="1" applyAlignment="1">
      <alignment horizontal="center"/>
      <protection/>
    </xf>
    <xf numFmtId="0" fontId="48" fillId="0" borderId="0" xfId="60" applyFont="1" applyBorder="1" applyAlignment="1">
      <alignment horizontal="center"/>
      <protection/>
    </xf>
    <xf numFmtId="0" fontId="52" fillId="0" borderId="0" xfId="0" applyFont="1" applyBorder="1" applyAlignment="1">
      <alignment horizontal="center" vertical="center"/>
    </xf>
    <xf numFmtId="0" fontId="48" fillId="0" borderId="0" xfId="0" applyFont="1" applyAlignment="1">
      <alignment horizontal="center" vertical="center"/>
    </xf>
    <xf numFmtId="0" fontId="53" fillId="0" borderId="0" xfId="0" applyFont="1" applyBorder="1" applyAlignment="1">
      <alignment vertical="center"/>
    </xf>
    <xf numFmtId="0" fontId="48" fillId="0" borderId="0" xfId="60" applyFont="1" applyBorder="1" applyAlignment="1">
      <alignment horizontal="center" shrinkToFit="1"/>
      <protection/>
    </xf>
    <xf numFmtId="0" fontId="48" fillId="0" borderId="0" xfId="0" applyFont="1" applyBorder="1" applyAlignment="1">
      <alignment horizontal="center" vertical="center"/>
    </xf>
    <xf numFmtId="0" fontId="30" fillId="40" borderId="72" xfId="60" applyFont="1" applyFill="1" applyBorder="1" applyAlignment="1">
      <alignment horizontal="center"/>
      <protection/>
    </xf>
    <xf numFmtId="0" fontId="30" fillId="40" borderId="19" xfId="60" applyFont="1" applyFill="1" applyBorder="1" applyAlignment="1">
      <alignment horizontal="center"/>
      <protection/>
    </xf>
    <xf numFmtId="0" fontId="30" fillId="40" borderId="57" xfId="60" applyFont="1" applyFill="1" applyBorder="1" applyAlignment="1">
      <alignment horizontal="center" shrinkToFit="1"/>
      <protection/>
    </xf>
    <xf numFmtId="0" fontId="30" fillId="40" borderId="0" xfId="60" applyFont="1" applyFill="1" applyBorder="1" applyAlignment="1">
      <alignment horizontal="center"/>
      <protection/>
    </xf>
    <xf numFmtId="0" fontId="30" fillId="41" borderId="70" xfId="60" applyFont="1" applyFill="1" applyBorder="1" applyAlignment="1">
      <alignment horizontal="center"/>
      <protection/>
    </xf>
    <xf numFmtId="0" fontId="30" fillId="41" borderId="35" xfId="60" applyFont="1" applyFill="1" applyBorder="1" applyAlignment="1">
      <alignment horizontal="center"/>
      <protection/>
    </xf>
    <xf numFmtId="0" fontId="30" fillId="9" borderId="57" xfId="60" applyFont="1" applyFill="1" applyBorder="1" applyAlignment="1">
      <alignment horizontal="center" shrinkToFit="1"/>
      <protection/>
    </xf>
    <xf numFmtId="0" fontId="30" fillId="9" borderId="0" xfId="60" applyFont="1" applyFill="1" applyBorder="1" applyAlignment="1">
      <alignment horizontal="center"/>
      <protection/>
    </xf>
    <xf numFmtId="0" fontId="30" fillId="9" borderId="35" xfId="60" applyFont="1" applyFill="1" applyBorder="1" applyAlignment="1">
      <alignment horizontal="center"/>
      <protection/>
    </xf>
    <xf numFmtId="0" fontId="30" fillId="15" borderId="57" xfId="60" applyFont="1" applyFill="1" applyBorder="1" applyAlignment="1">
      <alignment horizontal="center" shrinkToFit="1"/>
      <protection/>
    </xf>
    <xf numFmtId="0" fontId="30" fillId="15" borderId="0" xfId="60" applyFont="1" applyFill="1" applyBorder="1" applyAlignment="1">
      <alignment horizontal="center"/>
      <protection/>
    </xf>
    <xf numFmtId="0" fontId="9" fillId="9" borderId="24" xfId="60" applyFill="1" applyBorder="1" applyAlignment="1">
      <alignment horizontal="center" shrinkToFit="1"/>
      <protection/>
    </xf>
    <xf numFmtId="0" fontId="9" fillId="9" borderId="66" xfId="60" applyFill="1" applyBorder="1" applyAlignment="1">
      <alignment horizontal="center" shrinkToFit="1"/>
      <protection/>
    </xf>
    <xf numFmtId="0" fontId="9" fillId="0" borderId="11" xfId="60" applyFont="1" applyBorder="1" applyAlignment="1">
      <alignment horizontal="center"/>
      <protection/>
    </xf>
    <xf numFmtId="0" fontId="30" fillId="40" borderId="109" xfId="0" applyFont="1" applyFill="1" applyBorder="1" applyAlignment="1">
      <alignment vertical="center"/>
    </xf>
    <xf numFmtId="0" fontId="30" fillId="0" borderId="109" xfId="0" applyFont="1" applyFill="1" applyBorder="1" applyAlignment="1">
      <alignment vertical="center"/>
    </xf>
    <xf numFmtId="0" fontId="30" fillId="41" borderId="112" xfId="0" applyFont="1" applyFill="1" applyBorder="1" applyAlignment="1">
      <alignment vertical="center"/>
    </xf>
    <xf numFmtId="0" fontId="30" fillId="41" borderId="111" xfId="0" applyFont="1" applyFill="1" applyBorder="1" applyAlignment="1">
      <alignment vertical="center"/>
    </xf>
    <xf numFmtId="0" fontId="30" fillId="0" borderId="0" xfId="0" applyFont="1" applyFill="1" applyBorder="1" applyAlignment="1">
      <alignment vertical="center"/>
    </xf>
    <xf numFmtId="0" fontId="30" fillId="41" borderId="26" xfId="0" applyFont="1" applyFill="1" applyBorder="1" applyAlignment="1">
      <alignment vertical="center"/>
    </xf>
    <xf numFmtId="0" fontId="30" fillId="0" borderId="113" xfId="0" applyFont="1" applyFill="1" applyBorder="1" applyAlignment="1">
      <alignment vertical="center"/>
    </xf>
    <xf numFmtId="0" fontId="30" fillId="41" borderId="23" xfId="0" applyFont="1" applyFill="1" applyBorder="1" applyAlignment="1">
      <alignment vertical="center"/>
    </xf>
    <xf numFmtId="0" fontId="30" fillId="41" borderId="114" xfId="0" applyFont="1" applyFill="1" applyBorder="1" applyAlignment="1">
      <alignment vertical="center"/>
    </xf>
    <xf numFmtId="0" fontId="30" fillId="0" borderId="53" xfId="0" applyFont="1" applyFill="1" applyBorder="1" applyAlignment="1">
      <alignment vertical="center"/>
    </xf>
    <xf numFmtId="0" fontId="30" fillId="41" borderId="115" xfId="0" applyFont="1" applyFill="1" applyBorder="1" applyAlignment="1">
      <alignment vertical="center"/>
    </xf>
    <xf numFmtId="0" fontId="30" fillId="0" borderId="57" xfId="0" applyFont="1" applyFill="1" applyBorder="1" applyAlignment="1">
      <alignment vertical="center"/>
    </xf>
    <xf numFmtId="0" fontId="30" fillId="0" borderId="35" xfId="0" applyFont="1" applyFill="1" applyBorder="1" applyAlignment="1">
      <alignment vertical="center"/>
    </xf>
    <xf numFmtId="0" fontId="30" fillId="41" borderId="108" xfId="0" applyFont="1" applyFill="1" applyBorder="1" applyAlignment="1">
      <alignment vertical="center"/>
    </xf>
    <xf numFmtId="0" fontId="30" fillId="41" borderId="105" xfId="0" applyFont="1" applyFill="1" applyBorder="1" applyAlignment="1">
      <alignment vertical="center"/>
    </xf>
    <xf numFmtId="0" fontId="30" fillId="41" borderId="67" xfId="0" applyFont="1" applyFill="1" applyBorder="1" applyAlignment="1">
      <alignment vertical="center"/>
    </xf>
    <xf numFmtId="0" fontId="30" fillId="40" borderId="66" xfId="0" applyFont="1" applyFill="1" applyBorder="1" applyAlignment="1">
      <alignment vertical="center"/>
    </xf>
    <xf numFmtId="0" fontId="30" fillId="0" borderId="70" xfId="0" applyFont="1" applyFill="1" applyBorder="1" applyAlignment="1">
      <alignment vertical="center"/>
    </xf>
    <xf numFmtId="0" fontId="30" fillId="40" borderId="67" xfId="0" applyFont="1" applyFill="1" applyBorder="1" applyAlignment="1">
      <alignment vertical="center"/>
    </xf>
    <xf numFmtId="0" fontId="30" fillId="40" borderId="27" xfId="0" applyFont="1" applyFill="1" applyBorder="1" applyAlignment="1">
      <alignment vertical="center"/>
    </xf>
    <xf numFmtId="0" fontId="0" fillId="40" borderId="0" xfId="0" applyFill="1" applyAlignment="1">
      <alignment vertical="center"/>
    </xf>
    <xf numFmtId="0" fontId="30" fillId="40" borderId="0" xfId="0" applyFont="1" applyFill="1" applyAlignment="1">
      <alignment horizontal="right" vertical="center"/>
    </xf>
    <xf numFmtId="0" fontId="0" fillId="37" borderId="24" xfId="0" applyFill="1" applyBorder="1" applyAlignment="1">
      <alignment horizontal="center" vertical="center"/>
    </xf>
    <xf numFmtId="0" fontId="0" fillId="37" borderId="82" xfId="0" applyFill="1" applyBorder="1" applyAlignment="1">
      <alignment horizontal="center" vertical="center"/>
    </xf>
    <xf numFmtId="0" fontId="0" fillId="37" borderId="116" xfId="0" applyFill="1" applyBorder="1" applyAlignment="1">
      <alignment horizontal="center" vertical="center"/>
    </xf>
    <xf numFmtId="0" fontId="0" fillId="37" borderId="66" xfId="0" applyFill="1" applyBorder="1" applyAlignment="1">
      <alignment horizontal="center" vertical="center"/>
    </xf>
    <xf numFmtId="177" fontId="48" fillId="0" borderId="0" xfId="0" applyNumberFormat="1" applyFont="1" applyAlignment="1">
      <alignment horizontal="center" vertical="center"/>
    </xf>
    <xf numFmtId="177" fontId="51" fillId="0" borderId="0" xfId="0" applyNumberFormat="1" applyFont="1" applyBorder="1" applyAlignment="1">
      <alignment horizontal="center" vertical="center"/>
    </xf>
    <xf numFmtId="0" fontId="30" fillId="0" borderId="108" xfId="0" applyFont="1" applyFill="1" applyBorder="1" applyAlignment="1">
      <alignment vertical="center"/>
    </xf>
    <xf numFmtId="0" fontId="30" fillId="40" borderId="28" xfId="0" applyFont="1" applyFill="1" applyBorder="1" applyAlignment="1">
      <alignment vertical="center"/>
    </xf>
    <xf numFmtId="177" fontId="48" fillId="0" borderId="0" xfId="60" applyNumberFormat="1" applyFont="1" applyFill="1" applyBorder="1" applyAlignment="1">
      <alignment horizontal="center"/>
      <protection/>
    </xf>
    <xf numFmtId="0" fontId="52" fillId="0" borderId="0" xfId="0" applyFont="1" applyFill="1" applyBorder="1" applyAlignment="1">
      <alignment horizontal="center" vertical="center"/>
    </xf>
    <xf numFmtId="0" fontId="30" fillId="0" borderId="115" xfId="0" applyFont="1" applyFill="1" applyBorder="1" applyAlignment="1">
      <alignment vertical="center"/>
    </xf>
    <xf numFmtId="0" fontId="30" fillId="41" borderId="116" xfId="0" applyFont="1" applyFill="1" applyBorder="1" applyAlignment="1">
      <alignment vertical="center"/>
    </xf>
    <xf numFmtId="0" fontId="30" fillId="9" borderId="70" xfId="60" applyFont="1" applyFill="1" applyBorder="1" applyAlignment="1">
      <alignment horizontal="center"/>
      <protection/>
    </xf>
    <xf numFmtId="0" fontId="30" fillId="0" borderId="37" xfId="0" applyFont="1" applyFill="1" applyBorder="1" applyAlignment="1">
      <alignment/>
    </xf>
    <xf numFmtId="0" fontId="0" fillId="0" borderId="117" xfId="0" applyFont="1" applyFill="1" applyBorder="1" applyAlignment="1">
      <alignment/>
    </xf>
    <xf numFmtId="182" fontId="48" fillId="0" borderId="29" xfId="48" applyNumberFormat="1" applyFont="1" applyFill="1" applyBorder="1" applyAlignment="1">
      <alignment/>
    </xf>
    <xf numFmtId="0" fontId="46" fillId="0" borderId="0" xfId="0" applyFont="1" applyBorder="1" applyAlignment="1">
      <alignment vertical="center"/>
    </xf>
    <xf numFmtId="0" fontId="11" fillId="0" borderId="24" xfId="0" applyFont="1" applyBorder="1" applyAlignment="1">
      <alignment horizontal="center" vertical="center"/>
    </xf>
    <xf numFmtId="0" fontId="14" fillId="0" borderId="0" xfId="0" applyFont="1" applyAlignment="1">
      <alignment vertical="center"/>
    </xf>
    <xf numFmtId="0" fontId="12" fillId="0" borderId="0" xfId="60" applyFont="1">
      <alignment/>
      <protection/>
    </xf>
    <xf numFmtId="0" fontId="14" fillId="0" borderId="0" xfId="0" applyFont="1" applyAlignment="1">
      <alignment vertical="center"/>
    </xf>
    <xf numFmtId="0" fontId="11" fillId="0" borderId="24" xfId="0" applyFont="1" applyFill="1" applyBorder="1" applyAlignment="1">
      <alignment horizontal="center" vertical="center"/>
    </xf>
    <xf numFmtId="0" fontId="11" fillId="0" borderId="13" xfId="0" applyFont="1" applyBorder="1" applyAlignment="1">
      <alignment vertical="center"/>
    </xf>
    <xf numFmtId="0" fontId="11" fillId="38" borderId="14" xfId="0" applyFont="1" applyFill="1" applyBorder="1" applyAlignment="1">
      <alignment horizontal="center" vertical="center"/>
    </xf>
    <xf numFmtId="0" fontId="11" fillId="38" borderId="45" xfId="0" applyFont="1" applyFill="1" applyBorder="1" applyAlignment="1">
      <alignment horizontal="center" vertical="center"/>
    </xf>
    <xf numFmtId="0" fontId="11" fillId="38" borderId="62" xfId="0" applyFont="1" applyFill="1" applyBorder="1" applyAlignment="1">
      <alignment horizontal="center" vertical="center"/>
    </xf>
    <xf numFmtId="0" fontId="11" fillId="0" borderId="32" xfId="0" applyFont="1" applyBorder="1" applyAlignment="1">
      <alignment vertical="center"/>
    </xf>
    <xf numFmtId="0" fontId="11" fillId="38" borderId="18" xfId="0" applyFont="1" applyFill="1" applyBorder="1" applyAlignment="1">
      <alignment horizontal="center" vertical="center"/>
    </xf>
    <xf numFmtId="0" fontId="11" fillId="38" borderId="72" xfId="0" applyFont="1" applyFill="1" applyBorder="1" applyAlignment="1">
      <alignment horizontal="center" vertical="center"/>
    </xf>
    <xf numFmtId="0" fontId="11" fillId="38" borderId="19" xfId="0" applyFont="1" applyFill="1" applyBorder="1" applyAlignment="1">
      <alignment horizontal="center" vertical="center"/>
    </xf>
    <xf numFmtId="0" fontId="13" fillId="0" borderId="22" xfId="0" applyFont="1" applyBorder="1" applyAlignment="1">
      <alignment horizontal="left" vertical="center"/>
    </xf>
    <xf numFmtId="0" fontId="46" fillId="39" borderId="78" xfId="0" applyFont="1" applyFill="1" applyBorder="1" applyAlignment="1">
      <alignment horizontal="center" vertical="center" shrinkToFit="1"/>
    </xf>
    <xf numFmtId="0" fontId="46" fillId="39" borderId="57" xfId="0" applyFont="1" applyFill="1" applyBorder="1" applyAlignment="1">
      <alignment horizontal="center" vertical="center" shrinkToFit="1"/>
    </xf>
    <xf numFmtId="0" fontId="13" fillId="0" borderId="24" xfId="0" applyFont="1" applyBorder="1" applyAlignment="1">
      <alignment horizontal="left" vertical="center"/>
    </xf>
    <xf numFmtId="0" fontId="12" fillId="0" borderId="0" xfId="60" applyFont="1" applyBorder="1">
      <alignment/>
      <protection/>
    </xf>
    <xf numFmtId="0" fontId="12" fillId="0" borderId="0" xfId="60" applyFont="1" applyAlignment="1">
      <alignment/>
      <protection/>
    </xf>
    <xf numFmtId="0" fontId="54" fillId="0" borderId="0" xfId="0" applyFont="1" applyAlignment="1">
      <alignment vertical="center"/>
    </xf>
    <xf numFmtId="0" fontId="48" fillId="0" borderId="66" xfId="60" applyFont="1" applyBorder="1" applyAlignment="1">
      <alignment horizontal="center" shrinkToFit="1"/>
      <protection/>
    </xf>
    <xf numFmtId="0" fontId="48" fillId="0" borderId="66" xfId="0" applyFont="1" applyFill="1" applyBorder="1" applyAlignment="1">
      <alignment horizontal="center" vertical="center" shrinkToFit="1"/>
    </xf>
    <xf numFmtId="182" fontId="0" fillId="0" borderId="34" xfId="48" applyNumberFormat="1" applyFont="1" applyFill="1" applyBorder="1" applyAlignment="1">
      <alignment vertical="center"/>
    </xf>
    <xf numFmtId="0" fontId="40" fillId="0" borderId="24" xfId="60" applyFont="1" applyBorder="1" applyAlignment="1">
      <alignment horizontal="center"/>
      <protection/>
    </xf>
    <xf numFmtId="0" fontId="31" fillId="0" borderId="20" xfId="60" applyFont="1" applyBorder="1" applyAlignment="1">
      <alignment horizontal="center"/>
      <protection/>
    </xf>
    <xf numFmtId="0" fontId="48" fillId="0" borderId="57" xfId="60" applyFont="1" applyBorder="1" applyAlignment="1">
      <alignment horizontal="center" shrinkToFit="1"/>
      <protection/>
    </xf>
    <xf numFmtId="0" fontId="30" fillId="0" borderId="43" xfId="60" applyFont="1" applyBorder="1" applyAlignment="1">
      <alignment horizontal="center"/>
      <protection/>
    </xf>
    <xf numFmtId="0" fontId="8" fillId="0" borderId="24" xfId="60" applyFont="1" applyBorder="1" applyAlignment="1">
      <alignment horizontal="center" wrapText="1"/>
      <protection/>
    </xf>
    <xf numFmtId="0" fontId="6" fillId="0" borderId="12" xfId="60" applyFont="1" applyBorder="1" applyAlignment="1">
      <alignment vertical="center"/>
      <protection/>
    </xf>
    <xf numFmtId="0" fontId="6" fillId="0" borderId="19" xfId="60" applyFont="1" applyBorder="1" applyAlignment="1">
      <alignment vertical="center"/>
      <protection/>
    </xf>
    <xf numFmtId="0" fontId="30" fillId="37" borderId="16" xfId="0" applyFont="1" applyFill="1" applyBorder="1" applyAlignment="1">
      <alignment horizontal="center" vertical="center"/>
    </xf>
    <xf numFmtId="0" fontId="30" fillId="37" borderId="18" xfId="0" applyFont="1" applyFill="1" applyBorder="1" applyAlignment="1">
      <alignment horizontal="center" vertical="center"/>
    </xf>
    <xf numFmtId="0" fontId="48" fillId="0" borderId="0" xfId="0" applyFont="1" applyAlignment="1">
      <alignment vertical="center"/>
    </xf>
    <xf numFmtId="0" fontId="30" fillId="0" borderId="38" xfId="0" applyFont="1" applyBorder="1" applyAlignment="1">
      <alignment horizontal="left" vertical="center"/>
    </xf>
    <xf numFmtId="0" fontId="30" fillId="0" borderId="38" xfId="0" applyFont="1" applyFill="1" applyBorder="1" applyAlignment="1">
      <alignment horizontal="left" vertical="center"/>
    </xf>
    <xf numFmtId="0" fontId="30" fillId="0" borderId="33" xfId="0" applyFont="1" applyFill="1" applyBorder="1" applyAlignment="1">
      <alignment horizontal="left" vertical="center"/>
    </xf>
    <xf numFmtId="0" fontId="30" fillId="37" borderId="96" xfId="0" applyFont="1" applyFill="1" applyBorder="1" applyAlignment="1">
      <alignment horizontal="center" vertical="center"/>
    </xf>
    <xf numFmtId="0" fontId="3" fillId="0" borderId="0" xfId="0" applyFont="1" applyBorder="1" applyAlignment="1">
      <alignment vertical="center"/>
    </xf>
    <xf numFmtId="0" fontId="30" fillId="37" borderId="108" xfId="0" applyFont="1" applyFill="1" applyBorder="1" applyAlignment="1">
      <alignment horizontal="center" vertical="center" wrapText="1"/>
    </xf>
    <xf numFmtId="0" fontId="30" fillId="37" borderId="107" xfId="0" applyFont="1" applyFill="1" applyBorder="1" applyAlignment="1">
      <alignment horizontal="center" vertical="center" wrapText="1"/>
    </xf>
    <xf numFmtId="0" fontId="30" fillId="37" borderId="74" xfId="0" applyFont="1" applyFill="1" applyBorder="1" applyAlignment="1">
      <alignment horizontal="center" vertical="center" wrapText="1"/>
    </xf>
    <xf numFmtId="0" fontId="30" fillId="0" borderId="0" xfId="0" applyFont="1" applyBorder="1" applyAlignment="1">
      <alignment vertical="center"/>
    </xf>
    <xf numFmtId="0" fontId="30" fillId="0" borderId="13" xfId="0" applyFont="1" applyFill="1" applyBorder="1" applyAlignment="1">
      <alignment horizontal="left" vertical="center"/>
    </xf>
    <xf numFmtId="0" fontId="30" fillId="0" borderId="14" xfId="0" applyFont="1" applyFill="1" applyBorder="1" applyAlignment="1">
      <alignment horizontal="left" vertical="center"/>
    </xf>
    <xf numFmtId="0" fontId="30" fillId="0" borderId="37" xfId="0" applyFont="1" applyFill="1" applyBorder="1" applyAlignment="1">
      <alignment horizontal="left" vertical="center" shrinkToFit="1"/>
    </xf>
    <xf numFmtId="0" fontId="30" fillId="0" borderId="118" xfId="0" applyFont="1" applyFill="1" applyBorder="1" applyAlignment="1">
      <alignment horizontal="center" vertical="center" wrapText="1"/>
    </xf>
    <xf numFmtId="0" fontId="30" fillId="0" borderId="119" xfId="0" applyFont="1" applyFill="1" applyBorder="1" applyAlignment="1">
      <alignment horizontal="center" vertical="center" wrapText="1"/>
    </xf>
    <xf numFmtId="0" fontId="30" fillId="0" borderId="120" xfId="0" applyFont="1" applyFill="1" applyBorder="1" applyAlignment="1">
      <alignment horizontal="center" vertical="center" wrapText="1"/>
    </xf>
    <xf numFmtId="0" fontId="30" fillId="0" borderId="0" xfId="0" applyFont="1" applyAlignment="1">
      <alignment vertical="center"/>
    </xf>
    <xf numFmtId="0" fontId="30" fillId="0" borderId="32" xfId="0" applyFont="1" applyFill="1" applyBorder="1" applyAlignment="1">
      <alignment horizontal="left" vertical="center"/>
    </xf>
    <xf numFmtId="0" fontId="30" fillId="0" borderId="20" xfId="0" applyFont="1" applyFill="1" applyBorder="1" applyAlignment="1">
      <alignment horizontal="left" vertical="center"/>
    </xf>
    <xf numFmtId="0" fontId="30" fillId="0" borderId="121" xfId="0" applyFont="1" applyFill="1" applyBorder="1" applyAlignment="1">
      <alignment vertical="center"/>
    </xf>
    <xf numFmtId="0" fontId="30" fillId="0" borderId="122" xfId="0" applyFont="1" applyFill="1" applyBorder="1" applyAlignment="1">
      <alignment vertical="center"/>
    </xf>
    <xf numFmtId="0" fontId="30" fillId="0" borderId="123" xfId="0" applyFont="1" applyFill="1" applyBorder="1" applyAlignment="1">
      <alignment vertical="center"/>
    </xf>
    <xf numFmtId="0" fontId="30" fillId="0" borderId="23" xfId="0" applyFont="1" applyFill="1" applyBorder="1" applyAlignment="1">
      <alignment horizontal="left" vertical="center"/>
    </xf>
    <xf numFmtId="0" fontId="30" fillId="0" borderId="24" xfId="0" applyFont="1" applyFill="1" applyBorder="1" applyAlignment="1">
      <alignment horizontal="left" vertical="center"/>
    </xf>
    <xf numFmtId="0" fontId="30" fillId="0" borderId="38" xfId="0" applyFont="1" applyFill="1" applyBorder="1" applyAlignment="1">
      <alignment horizontal="left" vertical="center" shrinkToFit="1"/>
    </xf>
    <xf numFmtId="0" fontId="30" fillId="0" borderId="82" xfId="0" applyFont="1" applyFill="1" applyBorder="1" applyAlignment="1">
      <alignment horizontal="center" vertical="center"/>
    </xf>
    <xf numFmtId="0" fontId="30" fillId="0" borderId="105" xfId="0" applyFont="1" applyFill="1" applyBorder="1" applyAlignment="1">
      <alignment horizontal="center" vertical="center" wrapText="1"/>
    </xf>
    <xf numFmtId="0" fontId="30" fillId="0" borderId="104" xfId="0" applyFont="1" applyFill="1" applyBorder="1" applyAlignment="1">
      <alignment horizontal="center" vertical="center" wrapText="1"/>
    </xf>
    <xf numFmtId="0" fontId="30" fillId="0" borderId="116" xfId="0" applyFont="1" applyFill="1" applyBorder="1" applyAlignment="1">
      <alignment horizontal="center" vertical="center" wrapText="1"/>
    </xf>
    <xf numFmtId="0" fontId="30" fillId="0" borderId="21" xfId="0" applyFont="1" applyFill="1" applyBorder="1" applyAlignment="1">
      <alignment horizontal="center" vertical="center"/>
    </xf>
    <xf numFmtId="0" fontId="30" fillId="0" borderId="121" xfId="0" applyFont="1" applyFill="1" applyBorder="1" applyAlignment="1">
      <alignment horizontal="center" vertical="center" wrapText="1"/>
    </xf>
    <xf numFmtId="0" fontId="30" fillId="0" borderId="122" xfId="0" applyFont="1" applyFill="1" applyBorder="1" applyAlignment="1">
      <alignment horizontal="center" vertical="center" wrapText="1"/>
    </xf>
    <xf numFmtId="0" fontId="30" fillId="0" borderId="123" xfId="0" applyFont="1" applyFill="1" applyBorder="1" applyAlignment="1">
      <alignment horizontal="center" vertical="center" wrapText="1"/>
    </xf>
    <xf numFmtId="0" fontId="30" fillId="0" borderId="13" xfId="0" applyFont="1" applyFill="1" applyBorder="1" applyAlignment="1">
      <alignment horizontal="left" vertical="center" wrapText="1"/>
    </xf>
    <xf numFmtId="0" fontId="30" fillId="0" borderId="81" xfId="0" applyFont="1" applyFill="1" applyBorder="1" applyAlignment="1">
      <alignment horizontal="left" vertical="center"/>
    </xf>
    <xf numFmtId="0" fontId="30" fillId="0" borderId="32" xfId="0" applyFont="1" applyFill="1" applyBorder="1" applyAlignment="1">
      <alignment horizontal="left" vertical="center" wrapText="1"/>
    </xf>
    <xf numFmtId="0" fontId="30" fillId="0" borderId="37" xfId="0" applyFont="1" applyFill="1" applyBorder="1" applyAlignment="1">
      <alignment horizontal="left" vertical="center"/>
    </xf>
    <xf numFmtId="0" fontId="30" fillId="0" borderId="23" xfId="0" applyFont="1" applyFill="1" applyBorder="1" applyAlignment="1">
      <alignment horizontal="left" vertical="center" wrapText="1"/>
    </xf>
    <xf numFmtId="0" fontId="30" fillId="0" borderId="32" xfId="0" applyFont="1" applyBorder="1" applyAlignment="1">
      <alignment horizontal="left" vertical="center"/>
    </xf>
    <xf numFmtId="0" fontId="30" fillId="0" borderId="20" xfId="0" applyFont="1" applyBorder="1" applyAlignment="1">
      <alignment horizontal="left" vertical="center"/>
    </xf>
    <xf numFmtId="0" fontId="30" fillId="0" borderId="33" xfId="0" applyFont="1" applyBorder="1" applyAlignment="1">
      <alignment horizontal="left" vertical="center"/>
    </xf>
    <xf numFmtId="0" fontId="30" fillId="0" borderId="122" xfId="0" applyFont="1" applyFill="1" applyBorder="1" applyAlignment="1">
      <alignment horizontal="center" vertical="center"/>
    </xf>
    <xf numFmtId="0" fontId="30" fillId="0" borderId="80" xfId="0" applyFont="1" applyFill="1" applyBorder="1" applyAlignment="1">
      <alignment horizontal="left" vertical="center"/>
    </xf>
    <xf numFmtId="0" fontId="30" fillId="0" borderId="117" xfId="0" applyFont="1" applyFill="1" applyBorder="1" applyAlignment="1">
      <alignment horizontal="left" vertical="center"/>
    </xf>
    <xf numFmtId="0" fontId="30" fillId="0" borderId="23" xfId="0" applyFont="1" applyBorder="1" applyAlignment="1">
      <alignment horizontal="left" vertical="center"/>
    </xf>
    <xf numFmtId="0" fontId="30" fillId="0" borderId="24" xfId="0" applyFont="1" applyBorder="1" applyAlignment="1">
      <alignment horizontal="left" vertical="center"/>
    </xf>
    <xf numFmtId="0" fontId="30" fillId="0" borderId="25" xfId="0" applyFont="1" applyBorder="1" applyAlignment="1">
      <alignment horizontal="left" vertical="center"/>
    </xf>
    <xf numFmtId="0" fontId="30" fillId="0" borderId="24" xfId="0" applyFont="1" applyBorder="1" applyAlignment="1">
      <alignment horizontal="left" vertical="center" wrapText="1"/>
    </xf>
    <xf numFmtId="0" fontId="30" fillId="0" borderId="22" xfId="0" applyFont="1" applyBorder="1" applyAlignment="1">
      <alignment horizontal="left" vertical="center"/>
    </xf>
    <xf numFmtId="0" fontId="30" fillId="0" borderId="93" xfId="0" applyFont="1" applyBorder="1" applyAlignment="1">
      <alignment horizontal="left" vertical="center"/>
    </xf>
    <xf numFmtId="0" fontId="30" fillId="0" borderId="14" xfId="0" applyFont="1" applyBorder="1" applyAlignment="1">
      <alignment horizontal="left" vertical="center"/>
    </xf>
    <xf numFmtId="0" fontId="30" fillId="0" borderId="37" xfId="0" applyFont="1" applyBorder="1" applyAlignment="1">
      <alignment horizontal="left" vertical="center" shrinkToFit="1"/>
    </xf>
    <xf numFmtId="0" fontId="30" fillId="0" borderId="24" xfId="60" applyFont="1" applyBorder="1" applyAlignment="1">
      <alignment horizontal="left" vertical="center"/>
      <protection/>
    </xf>
    <xf numFmtId="0" fontId="14" fillId="0" borderId="0" xfId="0" applyFont="1" applyBorder="1" applyAlignment="1">
      <alignment horizontal="right" vertical="center"/>
    </xf>
    <xf numFmtId="0" fontId="11" fillId="0" borderId="23" xfId="0" applyFont="1" applyBorder="1" applyAlignment="1">
      <alignment vertical="center"/>
    </xf>
    <xf numFmtId="0" fontId="12" fillId="0" borderId="22" xfId="0" applyFont="1" applyBorder="1" applyAlignment="1">
      <alignment horizontal="center" vertical="center"/>
    </xf>
    <xf numFmtId="0" fontId="0" fillId="0" borderId="25" xfId="0" applyBorder="1" applyAlignment="1">
      <alignment vertical="center"/>
    </xf>
    <xf numFmtId="0" fontId="12" fillId="0" borderId="24" xfId="0" applyFont="1" applyBorder="1" applyAlignment="1">
      <alignment horizontal="center" vertical="center"/>
    </xf>
    <xf numFmtId="0" fontId="55" fillId="0" borderId="0" xfId="0" applyFont="1" applyBorder="1" applyAlignment="1">
      <alignment vertical="center"/>
    </xf>
    <xf numFmtId="0" fontId="30" fillId="0" borderId="80" xfId="0" applyFont="1" applyBorder="1" applyAlignment="1">
      <alignment horizontal="left" vertical="center"/>
    </xf>
    <xf numFmtId="0" fontId="30" fillId="0" borderId="117" xfId="0" applyFont="1" applyBorder="1" applyAlignment="1">
      <alignment horizontal="left" vertical="center"/>
    </xf>
    <xf numFmtId="0" fontId="30" fillId="0" borderId="124" xfId="0" applyFont="1" applyFill="1" applyBorder="1" applyAlignment="1">
      <alignment horizontal="center" vertical="center" wrapText="1"/>
    </xf>
    <xf numFmtId="0" fontId="30" fillId="0" borderId="125" xfId="0" applyFont="1" applyFill="1" applyBorder="1" applyAlignment="1">
      <alignment horizontal="center" vertical="center" wrapText="1"/>
    </xf>
    <xf numFmtId="0" fontId="30" fillId="0" borderId="77" xfId="0" applyFont="1" applyFill="1" applyBorder="1" applyAlignment="1">
      <alignment horizontal="center" vertical="center" wrapText="1"/>
    </xf>
    <xf numFmtId="0" fontId="30" fillId="37" borderId="95" xfId="0" applyFont="1" applyFill="1" applyBorder="1" applyAlignment="1">
      <alignment horizontal="center" vertical="center" shrinkToFit="1"/>
    </xf>
    <xf numFmtId="0" fontId="40" fillId="37" borderId="107" xfId="0" applyFont="1" applyFill="1" applyBorder="1" applyAlignment="1">
      <alignment horizontal="center" vertical="center" wrapText="1"/>
    </xf>
    <xf numFmtId="0" fontId="11" fillId="0" borderId="80" xfId="0" applyFont="1" applyBorder="1" applyAlignment="1">
      <alignment vertical="center"/>
    </xf>
    <xf numFmtId="0" fontId="11" fillId="0" borderId="22" xfId="0" applyFont="1" applyBorder="1" applyAlignment="1">
      <alignment horizontal="center" vertical="center"/>
    </xf>
    <xf numFmtId="0" fontId="0" fillId="0" borderId="93" xfId="0" applyBorder="1" applyAlignment="1">
      <alignment vertical="center"/>
    </xf>
    <xf numFmtId="0" fontId="40" fillId="37" borderId="115" xfId="0" applyFont="1" applyFill="1" applyBorder="1" applyAlignment="1">
      <alignment horizontal="center" vertical="center" wrapText="1"/>
    </xf>
    <xf numFmtId="0" fontId="30" fillId="0" borderId="126" xfId="0" applyFont="1" applyFill="1" applyBorder="1" applyAlignment="1">
      <alignment horizontal="center" vertical="center" wrapText="1"/>
    </xf>
    <xf numFmtId="0" fontId="30" fillId="0" borderId="127" xfId="0" applyFont="1" applyFill="1" applyBorder="1" applyAlignment="1">
      <alignment vertical="center"/>
    </xf>
    <xf numFmtId="0" fontId="30" fillId="0" borderId="114" xfId="0" applyFont="1" applyFill="1" applyBorder="1" applyAlignment="1">
      <alignment horizontal="center" vertical="center" wrapText="1"/>
    </xf>
    <xf numFmtId="0" fontId="30" fillId="0" borderId="127" xfId="0" applyFont="1" applyFill="1" applyBorder="1" applyAlignment="1">
      <alignment horizontal="center" vertical="center" wrapText="1"/>
    </xf>
    <xf numFmtId="0" fontId="30" fillId="0" borderId="128" xfId="0" applyFont="1" applyFill="1" applyBorder="1" applyAlignment="1">
      <alignment horizontal="center" vertical="center" wrapText="1"/>
    </xf>
    <xf numFmtId="0" fontId="56" fillId="0" borderId="0" xfId="0" applyFont="1" applyBorder="1" applyAlignment="1">
      <alignment vertical="center"/>
    </xf>
    <xf numFmtId="0" fontId="30" fillId="37" borderId="75" xfId="0" applyFont="1" applyFill="1" applyBorder="1" applyAlignment="1">
      <alignment horizontal="center" vertical="center" shrinkToFit="1"/>
    </xf>
    <xf numFmtId="0" fontId="30" fillId="0" borderId="21" xfId="0" applyFont="1" applyBorder="1" applyAlignment="1">
      <alignment horizontal="center" vertical="center"/>
    </xf>
    <xf numFmtId="0" fontId="30" fillId="0" borderId="82" xfId="0" applyFont="1" applyBorder="1" applyAlignment="1">
      <alignment horizontal="center" vertical="center"/>
    </xf>
    <xf numFmtId="0" fontId="30" fillId="0" borderId="82" xfId="60" applyFont="1" applyBorder="1" applyAlignment="1">
      <alignment horizontal="center" vertical="center"/>
      <protection/>
    </xf>
    <xf numFmtId="0" fontId="30" fillId="0" borderId="76" xfId="60" applyFont="1" applyBorder="1" applyAlignment="1">
      <alignment horizontal="center" vertical="center"/>
      <protection/>
    </xf>
    <xf numFmtId="0" fontId="30" fillId="37" borderId="123" xfId="0" applyFont="1" applyFill="1" applyBorder="1" applyAlignment="1">
      <alignment horizontal="center" vertical="center" wrapText="1"/>
    </xf>
    <xf numFmtId="0" fontId="30" fillId="37" borderId="90" xfId="0" applyFont="1" applyFill="1" applyBorder="1" applyAlignment="1">
      <alignment horizontal="center" vertical="center" wrapText="1"/>
    </xf>
    <xf numFmtId="0" fontId="30" fillId="0" borderId="59" xfId="0" applyFont="1" applyFill="1" applyBorder="1" applyAlignment="1">
      <alignment horizontal="center" vertical="center" wrapText="1"/>
    </xf>
    <xf numFmtId="0" fontId="30" fillId="0" borderId="90" xfId="0" applyFont="1" applyFill="1" applyBorder="1" applyAlignment="1">
      <alignment vertical="center"/>
    </xf>
    <xf numFmtId="0" fontId="30" fillId="0" borderId="60" xfId="0" applyFont="1" applyFill="1" applyBorder="1" applyAlignment="1">
      <alignment horizontal="center" vertical="center" wrapText="1"/>
    </xf>
    <xf numFmtId="0" fontId="30" fillId="0" borderId="90" xfId="0" applyFont="1" applyFill="1" applyBorder="1" applyAlignment="1">
      <alignment horizontal="center" vertical="center" wrapText="1"/>
    </xf>
    <xf numFmtId="0" fontId="30" fillId="0" borderId="129" xfId="0" applyFont="1" applyFill="1" applyBorder="1" applyAlignment="1">
      <alignment horizontal="center" vertical="center" wrapText="1"/>
    </xf>
    <xf numFmtId="0" fontId="40" fillId="37" borderId="108" xfId="0" applyFont="1" applyFill="1" applyBorder="1" applyAlignment="1">
      <alignment horizontal="center" vertical="center" wrapText="1"/>
    </xf>
    <xf numFmtId="182" fontId="0" fillId="0" borderId="39" xfId="48" applyNumberFormat="1" applyFont="1" applyFill="1" applyBorder="1" applyAlignment="1">
      <alignment/>
    </xf>
    <xf numFmtId="0" fontId="51" fillId="0" borderId="0" xfId="0" applyFont="1" applyBorder="1" applyAlignment="1">
      <alignment vertical="center"/>
    </xf>
    <xf numFmtId="0" fontId="57" fillId="0" borderId="0" xfId="0" applyFont="1" applyAlignment="1">
      <alignment vertical="center"/>
    </xf>
    <xf numFmtId="0" fontId="5" fillId="0" borderId="0" xfId="0" applyFont="1" applyAlignment="1">
      <alignment vertical="center"/>
    </xf>
    <xf numFmtId="0" fontId="9" fillId="0" borderId="0" xfId="0" applyFont="1" applyAlignment="1">
      <alignment vertical="center"/>
    </xf>
    <xf numFmtId="0" fontId="51" fillId="0" borderId="0" xfId="0" applyFont="1" applyAlignment="1">
      <alignment vertical="center"/>
    </xf>
    <xf numFmtId="0" fontId="12" fillId="33" borderId="0" xfId="0" applyFont="1" applyFill="1" applyBorder="1" applyAlignment="1">
      <alignment/>
    </xf>
    <xf numFmtId="0" fontId="30" fillId="0" borderId="0" xfId="0" applyFont="1" applyBorder="1" applyAlignment="1">
      <alignment horizontal="center" vertical="center"/>
    </xf>
    <xf numFmtId="0" fontId="17" fillId="0" borderId="0" xfId="0" applyFont="1" applyBorder="1" applyAlignment="1">
      <alignment vertical="center"/>
    </xf>
    <xf numFmtId="0" fontId="48" fillId="40" borderId="24" xfId="0" applyFont="1" applyFill="1" applyBorder="1" applyAlignment="1">
      <alignment horizontal="center" vertical="center" shrinkToFit="1"/>
    </xf>
    <xf numFmtId="0" fontId="30" fillId="0" borderId="13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0" fillId="0" borderId="131" xfId="0" applyFont="1" applyFill="1" applyBorder="1" applyAlignment="1">
      <alignment horizontal="center" vertical="center" wrapText="1"/>
    </xf>
    <xf numFmtId="0" fontId="30" fillId="0" borderId="36" xfId="0" applyFont="1" applyFill="1" applyBorder="1" applyAlignment="1">
      <alignment horizontal="center" vertical="center" wrapText="1"/>
    </xf>
    <xf numFmtId="0" fontId="30" fillId="0" borderId="132" xfId="0" applyFont="1" applyFill="1" applyBorder="1" applyAlignment="1">
      <alignment horizontal="center" vertical="center" wrapText="1"/>
    </xf>
    <xf numFmtId="0" fontId="9" fillId="0" borderId="15" xfId="60" applyBorder="1" applyAlignment="1">
      <alignment/>
      <protection/>
    </xf>
    <xf numFmtId="0" fontId="30" fillId="0" borderId="82" xfId="60" applyFont="1" applyBorder="1" applyAlignment="1">
      <alignment horizontal="center"/>
      <protection/>
    </xf>
    <xf numFmtId="0" fontId="5" fillId="0" borderId="93" xfId="60" applyFont="1" applyBorder="1" applyAlignment="1">
      <alignment horizontal="center"/>
      <protection/>
    </xf>
    <xf numFmtId="0" fontId="9" fillId="42" borderId="79" xfId="60" applyFill="1" applyBorder="1">
      <alignment/>
      <protection/>
    </xf>
    <xf numFmtId="0" fontId="9" fillId="42" borderId="133" xfId="60" applyFill="1" applyBorder="1" applyAlignment="1">
      <alignment horizontal="right"/>
      <protection/>
    </xf>
    <xf numFmtId="179" fontId="50" fillId="42" borderId="117" xfId="0" applyNumberFormat="1" applyFont="1" applyFill="1" applyBorder="1" applyAlignment="1">
      <alignment vertical="center"/>
    </xf>
    <xf numFmtId="179" fontId="50" fillId="42" borderId="38" xfId="0" applyNumberFormat="1" applyFont="1" applyFill="1" applyBorder="1" applyAlignment="1">
      <alignment vertical="center"/>
    </xf>
    <xf numFmtId="179" fontId="30" fillId="42" borderId="38" xfId="0" applyNumberFormat="1" applyFont="1" applyFill="1" applyBorder="1" applyAlignment="1">
      <alignment vertical="center"/>
    </xf>
    <xf numFmtId="176" fontId="9" fillId="0" borderId="41" xfId="60" applyNumberFormat="1" applyBorder="1" applyAlignment="1">
      <alignment/>
      <protection/>
    </xf>
    <xf numFmtId="0" fontId="30" fillId="0" borderId="59" xfId="60" applyFont="1" applyBorder="1" applyAlignment="1">
      <alignment horizontal="center" shrinkToFit="1"/>
      <protection/>
    </xf>
    <xf numFmtId="0" fontId="31" fillId="0" borderId="120" xfId="60" applyFont="1" applyBorder="1" applyAlignment="1">
      <alignment/>
      <protection/>
    </xf>
    <xf numFmtId="0" fontId="30" fillId="0" borderId="60" xfId="60" applyFont="1" applyBorder="1" applyAlignment="1">
      <alignment horizontal="center" shrinkToFit="1"/>
      <protection/>
    </xf>
    <xf numFmtId="179" fontId="30" fillId="0" borderId="63" xfId="0" applyNumberFormat="1" applyFont="1" applyBorder="1" applyAlignment="1">
      <alignment vertical="center"/>
    </xf>
    <xf numFmtId="0" fontId="30" fillId="0" borderId="90" xfId="60" applyFont="1" applyBorder="1" applyAlignment="1">
      <alignment horizontal="center" shrinkToFit="1"/>
      <protection/>
    </xf>
    <xf numFmtId="0" fontId="31" fillId="0" borderId="123" xfId="60" applyFont="1" applyBorder="1" applyAlignment="1">
      <alignment/>
      <protection/>
    </xf>
    <xf numFmtId="0" fontId="30" fillId="0" borderId="65" xfId="60" applyFont="1" applyBorder="1" applyAlignment="1">
      <alignment horizontal="center" shrinkToFit="1"/>
      <protection/>
    </xf>
    <xf numFmtId="0" fontId="48" fillId="0" borderId="24" xfId="0" applyFont="1" applyFill="1" applyBorder="1" applyAlignment="1">
      <alignment horizontal="center"/>
    </xf>
    <xf numFmtId="0" fontId="0" fillId="0" borderId="25" xfId="0" applyFont="1" applyFill="1" applyBorder="1" applyAlignment="1">
      <alignment/>
    </xf>
    <xf numFmtId="176" fontId="0" fillId="0" borderId="29" xfId="0" applyNumberFormat="1" applyFont="1" applyFill="1" applyBorder="1" applyAlignment="1">
      <alignment/>
    </xf>
    <xf numFmtId="0" fontId="48" fillId="0" borderId="24" xfId="0" applyFont="1" applyFill="1" applyBorder="1" applyAlignment="1">
      <alignment horizontal="center" vertical="center" shrinkToFit="1"/>
    </xf>
    <xf numFmtId="0" fontId="41" fillId="41" borderId="70" xfId="60" applyFont="1" applyFill="1" applyBorder="1" applyAlignment="1">
      <alignment horizontal="center"/>
      <protection/>
    </xf>
    <xf numFmtId="0" fontId="48" fillId="0" borderId="16" xfId="60" applyFont="1" applyBorder="1" applyAlignment="1">
      <alignment horizontal="center" shrinkToFit="1"/>
      <protection/>
    </xf>
    <xf numFmtId="0" fontId="2" fillId="0" borderId="24" xfId="60" applyFont="1" applyBorder="1" applyAlignment="1">
      <alignment horizontal="center"/>
      <protection/>
    </xf>
    <xf numFmtId="0" fontId="9" fillId="0" borderId="15" xfId="60" applyFill="1" applyBorder="1">
      <alignment/>
      <protection/>
    </xf>
    <xf numFmtId="0" fontId="51" fillId="40" borderId="0" xfId="0" applyFont="1" applyFill="1" applyBorder="1" applyAlignment="1">
      <alignment vertical="center"/>
    </xf>
    <xf numFmtId="0" fontId="30" fillId="0" borderId="55" xfId="0" applyFont="1" applyBorder="1" applyAlignment="1">
      <alignment horizontal="left" vertical="center"/>
    </xf>
    <xf numFmtId="0" fontId="30" fillId="0" borderId="96" xfId="0" applyFont="1" applyFill="1" applyBorder="1" applyAlignment="1">
      <alignment horizontal="left" vertical="center"/>
    </xf>
    <xf numFmtId="0" fontId="30" fillId="0" borderId="134" xfId="60" applyFont="1" applyBorder="1" applyAlignment="1">
      <alignment horizontal="center" vertical="center"/>
      <protection/>
    </xf>
    <xf numFmtId="0" fontId="30" fillId="0" borderId="16" xfId="0" applyFont="1" applyFill="1" applyBorder="1" applyAlignment="1">
      <alignment horizontal="center" vertical="center" wrapText="1"/>
    </xf>
    <xf numFmtId="0" fontId="30" fillId="0" borderId="135" xfId="0" applyFont="1" applyFill="1" applyBorder="1" applyAlignment="1">
      <alignment horizontal="center" vertical="center" wrapText="1"/>
    </xf>
    <xf numFmtId="0" fontId="30" fillId="0" borderId="136" xfId="0" applyFont="1" applyFill="1" applyBorder="1" applyAlignment="1">
      <alignment horizontal="center" vertical="center" wrapText="1"/>
    </xf>
    <xf numFmtId="0" fontId="30" fillId="0" borderId="43" xfId="0" applyFont="1" applyFill="1" applyBorder="1" applyAlignment="1">
      <alignment horizontal="center" vertical="center" wrapText="1"/>
    </xf>
    <xf numFmtId="0" fontId="30" fillId="0" borderId="137" xfId="0" applyFont="1" applyFill="1" applyBorder="1" applyAlignment="1">
      <alignment horizontal="center" vertical="center" wrapText="1"/>
    </xf>
    <xf numFmtId="0" fontId="0" fillId="43" borderId="14" xfId="0" applyFont="1" applyFill="1" applyBorder="1" applyAlignment="1">
      <alignment horizontal="center" vertical="center" shrinkToFit="1"/>
    </xf>
    <xf numFmtId="0" fontId="0" fillId="43" borderId="24" xfId="0" applyFont="1" applyFill="1" applyBorder="1" applyAlignment="1">
      <alignment horizontal="center" vertical="center" shrinkToFit="1"/>
    </xf>
    <xf numFmtId="0" fontId="0" fillId="43" borderId="20" xfId="0" applyFont="1" applyFill="1" applyBorder="1" applyAlignment="1">
      <alignment horizontal="center" vertical="center" shrinkToFit="1"/>
    </xf>
    <xf numFmtId="0" fontId="0" fillId="0" borderId="45" xfId="0" applyFont="1" applyFill="1" applyBorder="1" applyAlignment="1">
      <alignment horizontal="center" vertical="center" textRotation="255"/>
    </xf>
    <xf numFmtId="0" fontId="0" fillId="0" borderId="14" xfId="0" applyFont="1" applyFill="1" applyBorder="1" applyAlignment="1">
      <alignment horizontal="center" vertical="center" textRotation="255"/>
    </xf>
    <xf numFmtId="0" fontId="0" fillId="0" borderId="15" xfId="0" applyFont="1" applyFill="1" applyBorder="1" applyAlignment="1">
      <alignment horizontal="center" vertical="center" textRotation="255"/>
    </xf>
    <xf numFmtId="0" fontId="0" fillId="0" borderId="66" xfId="0" applyFont="1" applyFill="1" applyBorder="1" applyAlignment="1">
      <alignment horizontal="center" vertical="center" textRotation="255"/>
    </xf>
    <xf numFmtId="0" fontId="0" fillId="0" borderId="24" xfId="0" applyFont="1" applyFill="1" applyBorder="1" applyAlignment="1">
      <alignment horizontal="center" vertical="center" textRotation="255"/>
    </xf>
    <xf numFmtId="0" fontId="0" fillId="0" borderId="82" xfId="0" applyFont="1" applyFill="1" applyBorder="1" applyAlignment="1">
      <alignment horizontal="center" vertical="center" textRotation="255"/>
    </xf>
    <xf numFmtId="0" fontId="0" fillId="0" borderId="89" xfId="0" applyFont="1" applyFill="1" applyBorder="1" applyAlignment="1">
      <alignment/>
    </xf>
    <xf numFmtId="0" fontId="0" fillId="0" borderId="20" xfId="0" applyFont="1" applyFill="1" applyBorder="1" applyAlignment="1">
      <alignment/>
    </xf>
    <xf numFmtId="0" fontId="0" fillId="0" borderId="20" xfId="0" applyFont="1" applyFill="1" applyBorder="1" applyAlignment="1">
      <alignment horizontal="center" vertical="center" textRotation="255"/>
    </xf>
    <xf numFmtId="0" fontId="0" fillId="0" borderId="21" xfId="0" applyFont="1" applyFill="1" applyBorder="1" applyAlignment="1">
      <alignment/>
    </xf>
    <xf numFmtId="0" fontId="0" fillId="0" borderId="45"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89" xfId="0" applyFont="1" applyFill="1" applyBorder="1" applyAlignment="1">
      <alignment horizontal="center" vertical="center" textRotation="255"/>
    </xf>
    <xf numFmtId="0" fontId="0" fillId="0" borderId="21" xfId="0" applyFont="1" applyFill="1" applyBorder="1" applyAlignment="1">
      <alignment horizontal="center" vertical="center" textRotation="255"/>
    </xf>
    <xf numFmtId="0" fontId="0" fillId="33" borderId="20" xfId="0" applyFont="1" applyFill="1" applyBorder="1" applyAlignment="1">
      <alignment horizontal="center" vertical="center" shrinkToFit="1"/>
    </xf>
    <xf numFmtId="0" fontId="9" fillId="0" borderId="24" xfId="0" applyFont="1" applyFill="1" applyBorder="1" applyAlignment="1">
      <alignment horizontal="center" vertical="center"/>
    </xf>
    <xf numFmtId="0" fontId="40" fillId="0" borderId="66" xfId="0" applyFont="1" applyFill="1" applyBorder="1" applyAlignment="1">
      <alignment horizontal="center" vertical="center" shrinkToFit="1"/>
    </xf>
    <xf numFmtId="0" fontId="48" fillId="0" borderId="22" xfId="0" applyFont="1" applyBorder="1" applyAlignment="1">
      <alignment horizontal="center" wrapText="1"/>
    </xf>
    <xf numFmtId="0" fontId="48" fillId="0" borderId="24" xfId="0" applyFont="1" applyBorder="1" applyAlignment="1">
      <alignment horizontal="center" wrapText="1"/>
    </xf>
    <xf numFmtId="0" fontId="10" fillId="37" borderId="0" xfId="0" applyFont="1" applyFill="1" applyAlignment="1">
      <alignment vertical="center"/>
    </xf>
    <xf numFmtId="0" fontId="31" fillId="0" borderId="27" xfId="60" applyFont="1" applyBorder="1" applyAlignment="1">
      <alignment horizontal="center"/>
      <protection/>
    </xf>
    <xf numFmtId="0" fontId="0" fillId="0" borderId="25" xfId="0" applyFont="1" applyFill="1" applyBorder="1" applyAlignment="1">
      <alignment vertical="center"/>
    </xf>
    <xf numFmtId="0" fontId="48" fillId="0" borderId="67" xfId="60" applyFont="1" applyBorder="1" applyAlignment="1">
      <alignment horizontal="center" shrinkToFit="1"/>
      <protection/>
    </xf>
    <xf numFmtId="182" fontId="0" fillId="0" borderId="40" xfId="48" applyNumberFormat="1" applyFont="1" applyBorder="1" applyAlignment="1">
      <alignment/>
    </xf>
    <xf numFmtId="0" fontId="40" fillId="0" borderId="13" xfId="0" applyFont="1" applyFill="1" applyBorder="1" applyAlignment="1">
      <alignment wrapText="1"/>
    </xf>
    <xf numFmtId="0" fontId="40" fillId="0" borderId="23" xfId="0" applyFont="1" applyFill="1" applyBorder="1" applyAlignment="1">
      <alignment wrapText="1"/>
    </xf>
    <xf numFmtId="0" fontId="40" fillId="0" borderId="32" xfId="0" applyFont="1" applyFill="1" applyBorder="1" applyAlignment="1">
      <alignment wrapText="1"/>
    </xf>
    <xf numFmtId="0" fontId="30" fillId="0" borderId="80" xfId="0" applyFont="1" applyFill="1" applyBorder="1" applyAlignment="1">
      <alignment horizontal="center"/>
    </xf>
    <xf numFmtId="0" fontId="30" fillId="0" borderId="23" xfId="0" applyFont="1" applyBorder="1" applyAlignment="1">
      <alignment horizontal="center"/>
    </xf>
    <xf numFmtId="0" fontId="30" fillId="0" borderId="23" xfId="0" applyFont="1" applyFill="1" applyBorder="1" applyAlignment="1">
      <alignment horizontal="center"/>
    </xf>
    <xf numFmtId="0" fontId="31" fillId="0" borderId="80" xfId="0" applyFont="1" applyFill="1" applyBorder="1" applyAlignment="1">
      <alignment/>
    </xf>
    <xf numFmtId="0" fontId="48" fillId="0" borderId="22" xfId="0" applyFont="1" applyBorder="1" applyAlignment="1">
      <alignment horizontal="center"/>
    </xf>
    <xf numFmtId="0" fontId="30" fillId="0" borderId="117" xfId="0" applyFont="1" applyBorder="1" applyAlignment="1">
      <alignment shrinkToFit="1"/>
    </xf>
    <xf numFmtId="0" fontId="9" fillId="0" borderId="20" xfId="0" applyFont="1" applyFill="1" applyBorder="1" applyAlignment="1">
      <alignment horizontal="center" vertical="center"/>
    </xf>
    <xf numFmtId="0" fontId="30" fillId="0" borderId="14" xfId="60" applyFont="1" applyBorder="1" applyAlignment="1">
      <alignment horizontal="center"/>
      <protection/>
    </xf>
    <xf numFmtId="0" fontId="0" fillId="0" borderId="37" xfId="0" applyFont="1" applyBorder="1" applyAlignment="1">
      <alignment vertical="center"/>
    </xf>
    <xf numFmtId="0" fontId="48" fillId="0" borderId="45" xfId="60" applyFont="1" applyBorder="1" applyAlignment="1">
      <alignment horizontal="center" shrinkToFit="1"/>
      <protection/>
    </xf>
    <xf numFmtId="182" fontId="0" fillId="0" borderId="88" xfId="48" applyNumberFormat="1" applyFont="1" applyBorder="1" applyAlignment="1">
      <alignment/>
    </xf>
    <xf numFmtId="0" fontId="30" fillId="0" borderId="15" xfId="60" applyFont="1" applyBorder="1" applyAlignment="1">
      <alignment horizontal="center"/>
      <protection/>
    </xf>
    <xf numFmtId="0" fontId="30" fillId="0" borderId="21" xfId="60" applyFont="1" applyBorder="1" applyAlignment="1">
      <alignment horizontal="center"/>
      <protection/>
    </xf>
    <xf numFmtId="0" fontId="30" fillId="0" borderId="116" xfId="60" applyFont="1" applyBorder="1" applyAlignment="1">
      <alignment horizontal="center"/>
      <protection/>
    </xf>
    <xf numFmtId="179" fontId="50" fillId="0" borderId="38" xfId="0" applyNumberFormat="1" applyFont="1" applyBorder="1" applyAlignment="1">
      <alignment vertical="center"/>
    </xf>
    <xf numFmtId="179" fontId="30" fillId="0" borderId="38" xfId="0" applyNumberFormat="1" applyFont="1" applyBorder="1" applyAlignment="1">
      <alignment vertical="center"/>
    </xf>
    <xf numFmtId="0" fontId="9" fillId="0" borderId="53" xfId="60" applyBorder="1" applyAlignment="1">
      <alignment horizontal="center"/>
      <protection/>
    </xf>
    <xf numFmtId="0" fontId="9" fillId="0" borderId="17" xfId="60" applyBorder="1" applyAlignment="1">
      <alignment horizontal="center"/>
      <protection/>
    </xf>
    <xf numFmtId="0" fontId="8" fillId="0" borderId="75" xfId="60" applyFont="1" applyBorder="1" applyAlignment="1">
      <alignment horizontal="center"/>
      <protection/>
    </xf>
    <xf numFmtId="0" fontId="5" fillId="0" borderId="27" xfId="60" applyFont="1" applyBorder="1" applyAlignment="1">
      <alignment horizontal="center"/>
      <protection/>
    </xf>
    <xf numFmtId="0" fontId="5" fillId="0" borderId="83" xfId="60" applyFont="1" applyBorder="1" applyAlignment="1">
      <alignment horizontal="center"/>
      <protection/>
    </xf>
    <xf numFmtId="0" fontId="30" fillId="0" borderId="28" xfId="60" applyFont="1" applyBorder="1" applyAlignment="1">
      <alignment horizontal="center"/>
      <protection/>
    </xf>
    <xf numFmtId="0" fontId="5" fillId="0" borderId="138" xfId="60" applyFont="1" applyBorder="1" applyAlignment="1">
      <alignment horizontal="center"/>
      <protection/>
    </xf>
    <xf numFmtId="0" fontId="5" fillId="0" borderId="139" xfId="60" applyFont="1" applyBorder="1" applyAlignment="1">
      <alignment horizontal="center"/>
      <protection/>
    </xf>
    <xf numFmtId="0" fontId="5" fillId="0" borderId="133" xfId="60" applyFont="1" applyBorder="1" applyAlignment="1">
      <alignment horizontal="center"/>
      <protection/>
    </xf>
    <xf numFmtId="0" fontId="9" fillId="0" borderId="140" xfId="60" applyBorder="1" applyAlignment="1">
      <alignment/>
      <protection/>
    </xf>
    <xf numFmtId="0" fontId="9" fillId="0" borderId="139" xfId="60" applyFill="1" applyBorder="1" applyAlignment="1">
      <alignment horizontal="center" shrinkToFit="1"/>
      <protection/>
    </xf>
    <xf numFmtId="0" fontId="9" fillId="0" borderId="141" xfId="60" applyFill="1" applyBorder="1" applyAlignment="1">
      <alignment horizontal="center" shrinkToFit="1"/>
      <protection/>
    </xf>
    <xf numFmtId="0" fontId="9" fillId="0" borderId="142" xfId="60" applyFill="1" applyBorder="1" applyAlignment="1">
      <alignment horizontal="center" shrinkToFit="1"/>
      <protection/>
    </xf>
    <xf numFmtId="0" fontId="30" fillId="0" borderId="140" xfId="60" applyFont="1" applyBorder="1" applyAlignment="1">
      <alignment horizontal="center"/>
      <protection/>
    </xf>
    <xf numFmtId="0" fontId="30" fillId="0" borderId="139" xfId="60" applyFont="1" applyBorder="1" applyAlignment="1">
      <alignment horizontal="center"/>
      <protection/>
    </xf>
    <xf numFmtId="0" fontId="30" fillId="0" borderId="142" xfId="60" applyFont="1" applyBorder="1" applyAlignment="1">
      <alignment horizontal="center"/>
      <protection/>
    </xf>
    <xf numFmtId="0" fontId="30" fillId="0" borderId="143" xfId="60" applyFont="1" applyBorder="1" applyAlignment="1">
      <alignment horizontal="center"/>
      <protection/>
    </xf>
    <xf numFmtId="0" fontId="9" fillId="0" borderId="133" xfId="60" applyBorder="1" applyAlignment="1">
      <alignment/>
      <protection/>
    </xf>
    <xf numFmtId="0" fontId="9" fillId="0" borderId="79" xfId="60" applyBorder="1" applyAlignment="1">
      <alignment/>
      <protection/>
    </xf>
    <xf numFmtId="176" fontId="9" fillId="0" borderId="79" xfId="60" applyNumberFormat="1" applyBorder="1" applyAlignment="1">
      <alignment/>
      <protection/>
    </xf>
    <xf numFmtId="0" fontId="30" fillId="0" borderId="76" xfId="0" applyFont="1" applyFill="1" applyBorder="1" applyAlignment="1">
      <alignment horizontal="center" vertical="center"/>
    </xf>
    <xf numFmtId="0" fontId="30" fillId="0" borderId="24" xfId="60" applyFont="1" applyFill="1" applyBorder="1" applyAlignment="1">
      <alignment horizontal="center" vertical="center"/>
      <protection/>
    </xf>
    <xf numFmtId="0" fontId="30" fillId="0" borderId="24" xfId="60" applyFont="1" applyFill="1" applyBorder="1" applyAlignment="1">
      <alignment horizontal="left" vertical="center"/>
      <protection/>
    </xf>
    <xf numFmtId="0" fontId="30" fillId="0" borderId="22" xfId="60" applyFont="1" applyFill="1" applyBorder="1" applyAlignment="1">
      <alignment horizontal="left" vertical="center"/>
      <protection/>
    </xf>
    <xf numFmtId="0" fontId="30" fillId="0" borderId="25" xfId="0" applyFont="1" applyFill="1" applyBorder="1" applyAlignment="1">
      <alignment horizontal="left" vertical="center"/>
    </xf>
    <xf numFmtId="0" fontId="0" fillId="0" borderId="0" xfId="0" applyFont="1" applyBorder="1" applyAlignment="1">
      <alignment horizontal="right"/>
    </xf>
    <xf numFmtId="0" fontId="48" fillId="0" borderId="91" xfId="0" applyFont="1" applyBorder="1" applyAlignment="1">
      <alignment horizontal="center" vertical="center" shrinkToFit="1"/>
    </xf>
    <xf numFmtId="0" fontId="48" fillId="0" borderId="23" xfId="0" applyFont="1" applyBorder="1" applyAlignment="1">
      <alignment horizontal="center" vertical="center" shrinkToFit="1"/>
    </xf>
    <xf numFmtId="182" fontId="48" fillId="0" borderId="39" xfId="48" applyNumberFormat="1" applyFont="1" applyBorder="1" applyAlignment="1">
      <alignment horizontal="right"/>
    </xf>
    <xf numFmtId="182" fontId="48" fillId="0" borderId="52" xfId="48" applyNumberFormat="1" applyFont="1" applyBorder="1" applyAlignment="1">
      <alignment horizontal="right"/>
    </xf>
    <xf numFmtId="0" fontId="5" fillId="0" borderId="63" xfId="60" applyFont="1" applyBorder="1" applyAlignment="1">
      <alignment/>
      <protection/>
    </xf>
    <xf numFmtId="0" fontId="0" fillId="0" borderId="23" xfId="0" applyBorder="1" applyAlignment="1">
      <alignment vertical="center"/>
    </xf>
    <xf numFmtId="0" fontId="0" fillId="0" borderId="91" xfId="0" applyBorder="1" applyAlignment="1">
      <alignment vertical="center"/>
    </xf>
    <xf numFmtId="0" fontId="5" fillId="0" borderId="62" xfId="60" applyFont="1" applyBorder="1" applyAlignment="1">
      <alignment/>
      <protection/>
    </xf>
    <xf numFmtId="0" fontId="0" fillId="0" borderId="13" xfId="0" applyBorder="1" applyAlignment="1">
      <alignment vertical="center"/>
    </xf>
    <xf numFmtId="0" fontId="0" fillId="0" borderId="14" xfId="0" applyBorder="1" applyAlignment="1">
      <alignment vertical="center"/>
    </xf>
    <xf numFmtId="0" fontId="0" fillId="0" borderId="46" xfId="0" applyBorder="1" applyAlignment="1">
      <alignment vertical="center"/>
    </xf>
    <xf numFmtId="0" fontId="5" fillId="0" borderId="90" xfId="60" applyFont="1" applyBorder="1" applyAlignment="1">
      <alignment horizontal="center"/>
      <protection/>
    </xf>
    <xf numFmtId="0" fontId="8" fillId="0" borderId="20" xfId="60" applyFont="1" applyBorder="1" applyAlignment="1">
      <alignment horizontal="center" wrapText="1"/>
      <protection/>
    </xf>
    <xf numFmtId="0" fontId="5" fillId="0" borderId="64" xfId="60" applyFont="1" applyBorder="1" applyAlignment="1">
      <alignment/>
      <protection/>
    </xf>
    <xf numFmtId="0" fontId="0" fillId="0" borderId="32" xfId="0" applyBorder="1" applyAlignment="1">
      <alignment vertical="center"/>
    </xf>
    <xf numFmtId="0" fontId="0" fillId="0" borderId="20" xfId="0" applyBorder="1" applyAlignment="1">
      <alignment vertical="center"/>
    </xf>
    <xf numFmtId="0" fontId="0" fillId="0" borderId="48" xfId="0" applyBorder="1" applyAlignment="1">
      <alignment vertical="center"/>
    </xf>
    <xf numFmtId="182" fontId="0" fillId="0" borderId="30" xfId="48" applyNumberFormat="1" applyFont="1" applyBorder="1" applyAlignment="1">
      <alignment/>
    </xf>
    <xf numFmtId="182" fontId="48" fillId="0" borderId="31" xfId="48" applyNumberFormat="1" applyFont="1" applyBorder="1" applyAlignment="1">
      <alignment horizontal="right"/>
    </xf>
    <xf numFmtId="0" fontId="31" fillId="0" borderId="90" xfId="0" applyFont="1" applyBorder="1" applyAlignment="1">
      <alignment/>
    </xf>
    <xf numFmtId="0" fontId="48" fillId="0" borderId="123" xfId="0" applyFont="1" applyBorder="1" applyAlignment="1">
      <alignment horizontal="center"/>
    </xf>
    <xf numFmtId="0" fontId="31" fillId="0" borderId="123" xfId="0" applyFont="1" applyBorder="1" applyAlignment="1">
      <alignment horizontal="center"/>
    </xf>
    <xf numFmtId="0" fontId="0" fillId="0" borderId="123" xfId="0" applyFont="1" applyBorder="1" applyAlignment="1">
      <alignment/>
    </xf>
    <xf numFmtId="0" fontId="48" fillId="0" borderId="123" xfId="0" applyFont="1" applyBorder="1" applyAlignment="1">
      <alignment vertical="center" shrinkToFit="1"/>
    </xf>
    <xf numFmtId="182" fontId="48" fillId="0" borderId="123" xfId="48" applyNumberFormat="1" applyFont="1" applyBorder="1" applyAlignment="1">
      <alignment/>
    </xf>
    <xf numFmtId="182" fontId="48" fillId="0" borderId="64" xfId="48" applyNumberFormat="1" applyFont="1" applyBorder="1" applyAlignment="1">
      <alignment horizontal="right"/>
    </xf>
    <xf numFmtId="0" fontId="31" fillId="0" borderId="138" xfId="0" applyFont="1" applyBorder="1" applyAlignment="1">
      <alignment/>
    </xf>
    <xf numFmtId="0" fontId="48" fillId="0" borderId="44" xfId="0" applyFont="1" applyBorder="1" applyAlignment="1">
      <alignment horizontal="center"/>
    </xf>
    <xf numFmtId="0" fontId="31" fillId="0" borderId="44" xfId="0" applyFont="1" applyBorder="1" applyAlignment="1">
      <alignment horizontal="center"/>
    </xf>
    <xf numFmtId="0" fontId="0" fillId="0" borderId="44" xfId="0" applyFont="1" applyBorder="1" applyAlignment="1">
      <alignment/>
    </xf>
    <xf numFmtId="0" fontId="48" fillId="0" borderId="44" xfId="0" applyFont="1" applyBorder="1" applyAlignment="1">
      <alignment vertical="center" shrinkToFit="1"/>
    </xf>
    <xf numFmtId="182" fontId="48" fillId="0" borderId="44" xfId="48" applyNumberFormat="1" applyFont="1" applyBorder="1" applyAlignment="1">
      <alignment/>
    </xf>
    <xf numFmtId="182" fontId="48" fillId="0" borderId="133" xfId="48" applyNumberFormat="1" applyFont="1" applyBorder="1" applyAlignment="1">
      <alignment horizontal="right"/>
    </xf>
    <xf numFmtId="176" fontId="0" fillId="0" borderId="0" xfId="0" applyNumberFormat="1" applyFont="1" applyFill="1" applyBorder="1" applyAlignment="1">
      <alignment/>
    </xf>
    <xf numFmtId="0" fontId="0" fillId="0" borderId="0" xfId="0" applyFont="1" applyBorder="1" applyAlignment="1">
      <alignment horizontal="center"/>
    </xf>
    <xf numFmtId="0" fontId="30" fillId="0" borderId="0" xfId="0" applyFont="1" applyFill="1" applyBorder="1" applyAlignment="1">
      <alignment vertical="center"/>
    </xf>
    <xf numFmtId="0" fontId="30" fillId="0" borderId="0" xfId="0" applyFont="1" applyFill="1" applyAlignment="1">
      <alignment vertical="center"/>
    </xf>
    <xf numFmtId="0" fontId="30" fillId="44" borderId="0" xfId="0" applyFont="1" applyFill="1" applyBorder="1" applyAlignment="1">
      <alignment vertical="center"/>
    </xf>
    <xf numFmtId="0" fontId="30" fillId="44" borderId="0" xfId="0" applyFont="1" applyFill="1" applyAlignment="1">
      <alignment vertical="center"/>
    </xf>
    <xf numFmtId="0" fontId="30" fillId="20" borderId="0" xfId="0" applyFont="1" applyFill="1" applyBorder="1" applyAlignment="1">
      <alignment vertical="center"/>
    </xf>
    <xf numFmtId="0" fontId="30" fillId="20" borderId="0" xfId="0" applyFont="1" applyFill="1" applyAlignment="1">
      <alignment vertical="center"/>
    </xf>
    <xf numFmtId="0" fontId="30" fillId="45" borderId="0" xfId="0" applyFont="1" applyFill="1" applyBorder="1" applyAlignment="1">
      <alignment vertical="center"/>
    </xf>
    <xf numFmtId="0" fontId="30" fillId="45" borderId="0" xfId="0" applyFont="1" applyFill="1" applyAlignment="1">
      <alignment vertical="center"/>
    </xf>
    <xf numFmtId="0" fontId="30" fillId="22" borderId="0" xfId="0" applyFont="1" applyFill="1" applyBorder="1" applyAlignment="1">
      <alignment vertical="center"/>
    </xf>
    <xf numFmtId="0" fontId="30" fillId="22" borderId="0" xfId="0" applyFont="1" applyFill="1" applyAlignment="1">
      <alignment vertical="center"/>
    </xf>
    <xf numFmtId="0" fontId="48" fillId="0" borderId="22" xfId="0" applyFont="1" applyFill="1" applyBorder="1" applyAlignment="1">
      <alignment horizontal="center"/>
    </xf>
    <xf numFmtId="0" fontId="30" fillId="0" borderId="14" xfId="0" applyFont="1" applyFill="1" applyBorder="1" applyAlignment="1" quotePrefix="1">
      <alignment horizontal="center"/>
    </xf>
    <xf numFmtId="0" fontId="30" fillId="0" borderId="82" xfId="0" applyFont="1" applyFill="1" applyBorder="1" applyAlignment="1" quotePrefix="1">
      <alignment horizontal="center"/>
    </xf>
    <xf numFmtId="0" fontId="30" fillId="0" borderId="21" xfId="0" applyFont="1" applyFill="1" applyBorder="1" applyAlignment="1" quotePrefix="1">
      <alignment horizontal="center"/>
    </xf>
    <xf numFmtId="0" fontId="30" fillId="0" borderId="24" xfId="0" applyFont="1" applyFill="1" applyBorder="1" applyAlignment="1">
      <alignment horizontal="center"/>
    </xf>
    <xf numFmtId="0" fontId="30" fillId="0" borderId="24" xfId="60" applyFont="1" applyFill="1" applyBorder="1" applyAlignment="1">
      <alignment horizontal="center"/>
      <protection/>
    </xf>
    <xf numFmtId="0" fontId="31" fillId="0" borderId="24" xfId="0" applyFont="1" applyFill="1" applyBorder="1" applyAlignment="1">
      <alignment horizontal="center"/>
    </xf>
    <xf numFmtId="0" fontId="31" fillId="0" borderId="24" xfId="60" applyFont="1" applyFill="1" applyBorder="1" applyAlignment="1">
      <alignment horizontal="center"/>
      <protection/>
    </xf>
    <xf numFmtId="0" fontId="31" fillId="0" borderId="13" xfId="0" applyFont="1" applyFill="1" applyBorder="1" applyAlignment="1">
      <alignment horizontal="center"/>
    </xf>
    <xf numFmtId="0" fontId="30" fillId="0" borderId="14" xfId="60" applyFont="1" applyFill="1" applyBorder="1" applyAlignment="1">
      <alignment horizontal="center"/>
      <protection/>
    </xf>
    <xf numFmtId="0" fontId="31" fillId="0" borderId="23" xfId="0" applyFont="1" applyFill="1" applyBorder="1" applyAlignment="1">
      <alignment horizontal="center"/>
    </xf>
    <xf numFmtId="0" fontId="31" fillId="0" borderId="26" xfId="0" applyFont="1" applyFill="1" applyBorder="1" applyAlignment="1">
      <alignment horizontal="center"/>
    </xf>
    <xf numFmtId="0" fontId="30" fillId="0" borderId="27" xfId="60" applyFont="1" applyFill="1" applyBorder="1" applyAlignment="1">
      <alignment horizontal="center"/>
      <protection/>
    </xf>
    <xf numFmtId="0" fontId="5" fillId="0" borderId="24" xfId="60" applyFont="1" applyFill="1" applyBorder="1" applyAlignment="1">
      <alignment horizontal="center"/>
      <protection/>
    </xf>
    <xf numFmtId="0" fontId="5" fillId="0" borderId="20" xfId="60" applyFont="1" applyFill="1" applyBorder="1" applyAlignment="1">
      <alignment horizontal="center"/>
      <protection/>
    </xf>
    <xf numFmtId="0" fontId="8" fillId="0" borderId="24" xfId="60" applyFont="1" applyFill="1" applyBorder="1" applyAlignment="1">
      <alignment horizontal="center" wrapText="1"/>
      <protection/>
    </xf>
    <xf numFmtId="0" fontId="38" fillId="42" borderId="78" xfId="0" applyFont="1" applyFill="1" applyBorder="1" applyAlignment="1">
      <alignment vertical="center"/>
    </xf>
    <xf numFmtId="0" fontId="30" fillId="41" borderId="10" xfId="60" applyFont="1" applyFill="1" applyBorder="1" applyAlignment="1">
      <alignment horizontal="center" shrinkToFit="1"/>
      <protection/>
    </xf>
    <xf numFmtId="0" fontId="30" fillId="41" borderId="36" xfId="60" applyFont="1" applyFill="1" applyBorder="1" applyAlignment="1">
      <alignment horizontal="center"/>
      <protection/>
    </xf>
    <xf numFmtId="0" fontId="4" fillId="0" borderId="35" xfId="0" applyFont="1" applyBorder="1" applyAlignment="1">
      <alignment horizontal="right"/>
    </xf>
    <xf numFmtId="0" fontId="50" fillId="0" borderId="66" xfId="0" applyFont="1" applyBorder="1" applyAlignment="1">
      <alignment vertical="center"/>
    </xf>
    <xf numFmtId="0" fontId="5" fillId="0" borderId="14" xfId="60" applyFont="1" applyFill="1" applyBorder="1" applyAlignment="1">
      <alignment horizontal="center"/>
      <protection/>
    </xf>
    <xf numFmtId="0" fontId="30" fillId="0" borderId="22" xfId="0" applyFont="1" applyFill="1" applyBorder="1" applyAlignment="1">
      <alignment horizontal="left" vertical="center" wrapText="1"/>
    </xf>
    <xf numFmtId="0" fontId="30" fillId="0" borderId="62" xfId="60" applyFont="1" applyBorder="1" applyAlignment="1">
      <alignment horizontal="center"/>
      <protection/>
    </xf>
    <xf numFmtId="0" fontId="48" fillId="0" borderId="50" xfId="60" applyFont="1" applyBorder="1" applyAlignment="1">
      <alignment/>
      <protection/>
    </xf>
    <xf numFmtId="0" fontId="48" fillId="0" borderId="14" xfId="60" applyFont="1" applyFill="1" applyBorder="1" applyAlignment="1">
      <alignment horizontal="center"/>
      <protection/>
    </xf>
    <xf numFmtId="0" fontId="48" fillId="0" borderId="45" xfId="60" applyFont="1" applyFill="1" applyBorder="1" applyAlignment="1">
      <alignment horizontal="center"/>
      <protection/>
    </xf>
    <xf numFmtId="0" fontId="48" fillId="0" borderId="15" xfId="60" applyFont="1" applyFill="1" applyBorder="1" applyAlignment="1">
      <alignment horizontal="center"/>
      <protection/>
    </xf>
    <xf numFmtId="0" fontId="48" fillId="0" borderId="13" xfId="60" applyFont="1" applyFill="1" applyBorder="1" applyAlignment="1">
      <alignment horizontal="center"/>
      <protection/>
    </xf>
    <xf numFmtId="0" fontId="48" fillId="0" borderId="37" xfId="60" applyFont="1" applyBorder="1" applyAlignment="1">
      <alignment/>
      <protection/>
    </xf>
    <xf numFmtId="0" fontId="48" fillId="0" borderId="62" xfId="60" applyFont="1" applyBorder="1" applyAlignment="1">
      <alignment/>
      <protection/>
    </xf>
    <xf numFmtId="0" fontId="48" fillId="0" borderId="52" xfId="60" applyFont="1" applyBorder="1" applyAlignment="1">
      <alignment/>
      <protection/>
    </xf>
    <xf numFmtId="0" fontId="48" fillId="0" borderId="0" xfId="60" applyFont="1" applyAlignment="1">
      <alignment/>
      <protection/>
    </xf>
    <xf numFmtId="0" fontId="48" fillId="0" borderId="0" xfId="60" applyFont="1">
      <alignment/>
      <protection/>
    </xf>
    <xf numFmtId="0" fontId="30" fillId="0" borderId="60" xfId="60" applyFont="1" applyFill="1" applyBorder="1" applyAlignment="1">
      <alignment horizontal="center"/>
      <protection/>
    </xf>
    <xf numFmtId="0" fontId="48" fillId="0" borderId="53" xfId="60" applyFont="1" applyBorder="1" applyAlignment="1">
      <alignment/>
      <protection/>
    </xf>
    <xf numFmtId="0" fontId="0" fillId="0" borderId="82" xfId="0" applyFont="1" applyBorder="1" applyAlignment="1">
      <alignment vertical="center" shrinkToFit="1"/>
    </xf>
    <xf numFmtId="0" fontId="0" fillId="0" borderId="24" xfId="0" applyFont="1" applyBorder="1" applyAlignment="1">
      <alignment vertical="center" shrinkToFit="1"/>
    </xf>
    <xf numFmtId="0" fontId="0" fillId="0" borderId="63" xfId="0" applyFont="1" applyFill="1" applyBorder="1" applyAlignment="1">
      <alignment vertical="center" shrinkToFit="1"/>
    </xf>
    <xf numFmtId="0" fontId="48" fillId="0" borderId="63" xfId="60" applyFont="1" applyBorder="1" applyAlignment="1">
      <alignment/>
      <protection/>
    </xf>
    <xf numFmtId="0" fontId="48" fillId="0" borderId="39" xfId="60" applyFont="1" applyBorder="1" applyAlignment="1">
      <alignment/>
      <protection/>
    </xf>
    <xf numFmtId="176" fontId="48" fillId="0" borderId="39" xfId="60" applyNumberFormat="1" applyFont="1" applyBorder="1" applyAlignment="1">
      <alignment/>
      <protection/>
    </xf>
    <xf numFmtId="0" fontId="0" fillId="9" borderId="24" xfId="0" applyFont="1" applyFill="1" applyBorder="1" applyAlignment="1">
      <alignment vertical="center" shrinkToFit="1"/>
    </xf>
    <xf numFmtId="0" fontId="0" fillId="40" borderId="24" xfId="0" applyFont="1" applyFill="1" applyBorder="1" applyAlignment="1">
      <alignment vertical="center" shrinkToFit="1"/>
    </xf>
    <xf numFmtId="0" fontId="0" fillId="40" borderId="82" xfId="0" applyFont="1" applyFill="1" applyBorder="1" applyAlignment="1">
      <alignment vertical="center" shrinkToFit="1"/>
    </xf>
    <xf numFmtId="0" fontId="0" fillId="9" borderId="82" xfId="0" applyFont="1" applyFill="1" applyBorder="1" applyAlignment="1">
      <alignment vertical="center" shrinkToFit="1"/>
    </xf>
    <xf numFmtId="0" fontId="30" fillId="0" borderId="60" xfId="60" applyFont="1" applyBorder="1" applyAlignment="1">
      <alignment horizontal="center"/>
      <protection/>
    </xf>
    <xf numFmtId="0" fontId="30" fillId="0" borderId="20" xfId="60" applyFont="1" applyFill="1" applyBorder="1" applyAlignment="1">
      <alignment horizontal="center"/>
      <protection/>
    </xf>
    <xf numFmtId="0" fontId="48" fillId="0" borderId="55" xfId="60" applyFont="1" applyBorder="1" applyAlignment="1">
      <alignment/>
      <protection/>
    </xf>
    <xf numFmtId="0" fontId="0" fillId="0" borderId="0" xfId="0" applyFont="1" applyBorder="1" applyAlignment="1">
      <alignment vertical="center" shrinkToFit="1"/>
    </xf>
    <xf numFmtId="0" fontId="0" fillId="0" borderId="18" xfId="0" applyFont="1" applyBorder="1" applyAlignment="1">
      <alignment vertical="center" shrinkToFit="1"/>
    </xf>
    <xf numFmtId="0" fontId="0" fillId="0" borderId="0" xfId="0" applyFont="1" applyFill="1" applyBorder="1" applyAlignment="1">
      <alignment vertical="center" shrinkToFit="1"/>
    </xf>
    <xf numFmtId="0" fontId="48" fillId="0" borderId="83" xfId="60" applyFont="1" applyBorder="1" applyAlignment="1">
      <alignment/>
      <protection/>
    </xf>
    <xf numFmtId="0" fontId="48" fillId="0" borderId="41" xfId="60" applyFont="1" applyBorder="1" applyAlignment="1">
      <alignment/>
      <protection/>
    </xf>
    <xf numFmtId="0" fontId="48" fillId="0" borderId="10" xfId="60" applyFont="1" applyBorder="1" applyAlignment="1">
      <alignment/>
      <protection/>
    </xf>
    <xf numFmtId="0" fontId="48" fillId="0" borderId="36" xfId="60" applyFont="1" applyBorder="1" applyAlignment="1">
      <alignment/>
      <protection/>
    </xf>
    <xf numFmtId="0" fontId="48" fillId="0" borderId="138" xfId="60" applyFont="1" applyBorder="1">
      <alignment/>
      <protection/>
    </xf>
    <xf numFmtId="0" fontId="48" fillId="0" borderId="133" xfId="60" applyFont="1" applyBorder="1" applyAlignment="1">
      <alignment horizontal="right"/>
      <protection/>
    </xf>
    <xf numFmtId="0" fontId="48" fillId="0" borderId="57" xfId="60" applyFont="1" applyBorder="1" applyAlignment="1">
      <alignment/>
      <protection/>
    </xf>
    <xf numFmtId="0" fontId="48" fillId="0" borderId="0" xfId="60" applyFont="1" applyBorder="1" applyAlignment="1">
      <alignment/>
      <protection/>
    </xf>
    <xf numFmtId="0" fontId="59" fillId="0" borderId="0" xfId="60" applyFont="1" applyBorder="1" applyAlignment="1">
      <alignment/>
      <protection/>
    </xf>
    <xf numFmtId="0" fontId="30" fillId="0" borderId="47" xfId="60" applyFont="1" applyBorder="1" applyAlignment="1">
      <alignment horizontal="center" shrinkToFit="1"/>
      <protection/>
    </xf>
    <xf numFmtId="0" fontId="38" fillId="0" borderId="80" xfId="0" applyFont="1" applyBorder="1" applyAlignment="1">
      <alignment vertical="center"/>
    </xf>
    <xf numFmtId="179" fontId="38" fillId="0" borderId="117" xfId="0" applyNumberFormat="1" applyFont="1" applyBorder="1" applyAlignment="1">
      <alignment vertical="center"/>
    </xf>
    <xf numFmtId="0" fontId="38" fillId="0" borderId="23" xfId="0" applyFont="1" applyBorder="1" applyAlignment="1">
      <alignment vertical="center"/>
    </xf>
    <xf numFmtId="179" fontId="38" fillId="0" borderId="38" xfId="0" applyNumberFormat="1" applyFont="1" applyBorder="1" applyAlignment="1">
      <alignment vertical="center"/>
    </xf>
    <xf numFmtId="0" fontId="30" fillId="9" borderId="47" xfId="60" applyFont="1" applyFill="1" applyBorder="1" applyAlignment="1">
      <alignment horizontal="center" shrinkToFit="1"/>
      <protection/>
    </xf>
    <xf numFmtId="0" fontId="30" fillId="40" borderId="47" xfId="60" applyFont="1" applyFill="1" applyBorder="1" applyAlignment="1">
      <alignment horizontal="center" shrinkToFit="1"/>
      <protection/>
    </xf>
    <xf numFmtId="0" fontId="30" fillId="0" borderId="35" xfId="60" applyFont="1" applyBorder="1" applyAlignment="1">
      <alignment/>
      <protection/>
    </xf>
    <xf numFmtId="179" fontId="0" fillId="0" borderId="38" xfId="0" applyNumberFormat="1" applyFont="1" applyBorder="1" applyAlignment="1">
      <alignment vertical="center"/>
    </xf>
    <xf numFmtId="0" fontId="39" fillId="0" borderId="26" xfId="0" applyFont="1" applyBorder="1" applyAlignment="1">
      <alignment vertical="center"/>
    </xf>
    <xf numFmtId="179" fontId="0" fillId="0" borderId="25" xfId="0" applyNumberFormat="1" applyFont="1" applyBorder="1" applyAlignment="1">
      <alignment vertical="center"/>
    </xf>
    <xf numFmtId="0" fontId="0" fillId="0" borderId="0" xfId="0" applyFont="1" applyAlignment="1">
      <alignment/>
    </xf>
    <xf numFmtId="0" fontId="0" fillId="0" borderId="0" xfId="0" applyFont="1" applyAlignment="1">
      <alignment vertical="center"/>
    </xf>
    <xf numFmtId="0" fontId="30" fillId="0" borderId="13" xfId="60" applyFont="1" applyBorder="1" applyAlignment="1">
      <alignment horizontal="center" shrinkToFit="1"/>
      <protection/>
    </xf>
    <xf numFmtId="0" fontId="40" fillId="0" borderId="120" xfId="0" applyFont="1" applyBorder="1" applyAlignment="1">
      <alignment/>
    </xf>
    <xf numFmtId="0" fontId="40" fillId="0" borderId="62" xfId="0" applyFont="1" applyBorder="1" applyAlignment="1">
      <alignment/>
    </xf>
    <xf numFmtId="0" fontId="39" fillId="0" borderId="45" xfId="0" applyFont="1" applyBorder="1" applyAlignment="1">
      <alignment vertical="center"/>
    </xf>
    <xf numFmtId="179" fontId="0" fillId="0" borderId="37" xfId="0" applyNumberFormat="1" applyFont="1" applyBorder="1" applyAlignment="1">
      <alignment vertical="center"/>
    </xf>
    <xf numFmtId="0" fontId="0" fillId="0" borderId="0" xfId="0" applyFont="1" applyAlignment="1">
      <alignment vertical="center"/>
    </xf>
    <xf numFmtId="0" fontId="0" fillId="0" borderId="57" xfId="0" applyFont="1" applyBorder="1" applyAlignment="1">
      <alignment vertical="center"/>
    </xf>
    <xf numFmtId="0" fontId="0" fillId="0" borderId="0" xfId="0" applyFont="1" applyBorder="1" applyAlignment="1">
      <alignment vertical="center"/>
    </xf>
    <xf numFmtId="0" fontId="30" fillId="0" borderId="23" xfId="60" applyFont="1" applyBorder="1" applyAlignment="1">
      <alignment horizontal="center" shrinkToFit="1"/>
      <protection/>
    </xf>
    <xf numFmtId="0" fontId="38" fillId="0" borderId="66" xfId="0" applyFont="1" applyBorder="1" applyAlignment="1">
      <alignment vertical="center"/>
    </xf>
    <xf numFmtId="0" fontId="48" fillId="0" borderId="16" xfId="60" applyFont="1" applyBorder="1" applyAlignment="1">
      <alignment/>
      <protection/>
    </xf>
    <xf numFmtId="0" fontId="48" fillId="0" borderId="43" xfId="60" applyFont="1" applyBorder="1" applyAlignment="1">
      <alignment/>
      <protection/>
    </xf>
    <xf numFmtId="0" fontId="30" fillId="0" borderId="32" xfId="60" applyFont="1" applyBorder="1" applyAlignment="1">
      <alignment horizontal="center" shrinkToFit="1"/>
      <protection/>
    </xf>
    <xf numFmtId="0" fontId="0" fillId="0" borderId="123" xfId="0" applyFont="1" applyBorder="1" applyAlignment="1">
      <alignment horizontal="center" vertical="center"/>
    </xf>
    <xf numFmtId="0" fontId="48" fillId="0" borderId="123" xfId="0" applyFont="1" applyFill="1" applyBorder="1" applyAlignment="1">
      <alignment vertical="center"/>
    </xf>
    <xf numFmtId="0" fontId="48" fillId="0" borderId="64" xfId="0" applyFont="1" applyFill="1" applyBorder="1" applyAlignment="1">
      <alignment vertical="center"/>
    </xf>
    <xf numFmtId="0" fontId="38" fillId="0" borderId="89" xfId="0" applyFont="1" applyBorder="1" applyAlignment="1">
      <alignment vertical="center"/>
    </xf>
    <xf numFmtId="179" fontId="0" fillId="0" borderId="33" xfId="0" applyNumberFormat="1" applyFont="1" applyBorder="1" applyAlignment="1">
      <alignment vertical="center"/>
    </xf>
    <xf numFmtId="0" fontId="48" fillId="0" borderId="10" xfId="60" applyFont="1" applyBorder="1" applyAlignment="1">
      <alignment horizontal="center"/>
      <protection/>
    </xf>
    <xf numFmtId="0" fontId="40" fillId="0" borderId="11" xfId="60" applyFont="1" applyBorder="1" applyAlignment="1">
      <alignment horizontal="center"/>
      <protection/>
    </xf>
    <xf numFmtId="0" fontId="48" fillId="0" borderId="12" xfId="60" applyFont="1" applyBorder="1" applyAlignment="1">
      <alignment horizontal="center"/>
      <protection/>
    </xf>
    <xf numFmtId="0" fontId="40" fillId="0" borderId="13" xfId="60" applyFont="1" applyBorder="1" applyAlignment="1">
      <alignment horizontal="center"/>
      <protection/>
    </xf>
    <xf numFmtId="0" fontId="48" fillId="0" borderId="14" xfId="60" applyFont="1" applyBorder="1" applyAlignment="1">
      <alignment/>
      <protection/>
    </xf>
    <xf numFmtId="0" fontId="48" fillId="0" borderId="45" xfId="60" applyFont="1" applyBorder="1" applyAlignment="1">
      <alignment/>
      <protection/>
    </xf>
    <xf numFmtId="0" fontId="48" fillId="0" borderId="14" xfId="60" applyFont="1" applyBorder="1">
      <alignment/>
      <protection/>
    </xf>
    <xf numFmtId="0" fontId="48" fillId="0" borderId="15" xfId="60" applyFont="1" applyBorder="1">
      <alignment/>
      <protection/>
    </xf>
    <xf numFmtId="0" fontId="31" fillId="0" borderId="12" xfId="60" applyFont="1" applyBorder="1" applyAlignment="1">
      <alignment/>
      <protection/>
    </xf>
    <xf numFmtId="0" fontId="48" fillId="0" borderId="16" xfId="60" applyFont="1" applyBorder="1">
      <alignment/>
      <protection/>
    </xf>
    <xf numFmtId="0" fontId="48" fillId="0" borderId="18" xfId="60" applyFont="1" applyBorder="1">
      <alignment/>
      <protection/>
    </xf>
    <xf numFmtId="0" fontId="48" fillId="0" borderId="19" xfId="60" applyFont="1" applyBorder="1">
      <alignment/>
      <protection/>
    </xf>
    <xf numFmtId="0" fontId="40" fillId="0" borderId="32" xfId="60" applyFont="1" applyBorder="1" applyAlignment="1">
      <alignment horizontal="center"/>
      <protection/>
    </xf>
    <xf numFmtId="0" fontId="31" fillId="0" borderId="24" xfId="0" applyFont="1" applyFill="1" applyBorder="1" applyAlignment="1">
      <alignment horizontal="center" vertical="center"/>
    </xf>
    <xf numFmtId="0" fontId="48" fillId="0" borderId="26" xfId="60" applyFont="1" applyBorder="1" applyAlignment="1">
      <alignment horizontal="center"/>
      <protection/>
    </xf>
    <xf numFmtId="0" fontId="48" fillId="0" borderId="27" xfId="60" applyFont="1" applyBorder="1" applyAlignment="1">
      <alignment horizontal="center"/>
      <protection/>
    </xf>
    <xf numFmtId="0" fontId="48" fillId="0" borderId="25" xfId="60" applyFont="1" applyBorder="1" applyAlignment="1">
      <alignment horizontal="center"/>
      <protection/>
    </xf>
    <xf numFmtId="0" fontId="31" fillId="0" borderId="19" xfId="60" applyFont="1" applyBorder="1" applyAlignment="1">
      <alignment/>
      <protection/>
    </xf>
    <xf numFmtId="0" fontId="0" fillId="0" borderId="38" xfId="0" applyFont="1" applyBorder="1" applyAlignment="1">
      <alignment vertical="center"/>
    </xf>
    <xf numFmtId="0" fontId="48" fillId="0" borderId="24" xfId="60" applyFont="1" applyBorder="1" applyAlignment="1">
      <alignment shrinkToFit="1"/>
      <protection/>
    </xf>
    <xf numFmtId="0" fontId="48" fillId="9" borderId="24" xfId="60" applyFont="1" applyFill="1" applyBorder="1" applyAlignment="1">
      <alignment shrinkToFit="1"/>
      <protection/>
    </xf>
    <xf numFmtId="0" fontId="48" fillId="40" borderId="24" xfId="60" applyFont="1" applyFill="1" applyBorder="1" applyAlignment="1">
      <alignment shrinkToFit="1"/>
      <protection/>
    </xf>
    <xf numFmtId="0" fontId="48" fillId="0" borderId="116" xfId="60" applyFont="1" applyBorder="1" applyAlignment="1">
      <alignment shrinkToFit="1"/>
      <protection/>
    </xf>
    <xf numFmtId="0" fontId="48" fillId="0" borderId="116" xfId="60" applyFont="1" applyFill="1" applyBorder="1" applyAlignment="1">
      <alignment shrinkToFit="1"/>
      <protection/>
    </xf>
    <xf numFmtId="0" fontId="0" fillId="0" borderId="24" xfId="0" applyFont="1" applyFill="1" applyBorder="1" applyAlignment="1">
      <alignment horizontal="center" vertical="center" shrinkToFit="1"/>
    </xf>
    <xf numFmtId="0" fontId="48" fillId="0" borderId="24" xfId="60" applyFont="1" applyFill="1" applyBorder="1" applyAlignment="1">
      <alignment shrinkToFit="1"/>
      <protection/>
    </xf>
    <xf numFmtId="0" fontId="0" fillId="0" borderId="116" xfId="0" applyFont="1" applyFill="1" applyBorder="1" applyAlignment="1">
      <alignment horizontal="center" vertical="center" shrinkToFit="1"/>
    </xf>
    <xf numFmtId="0" fontId="0" fillId="0" borderId="38" xfId="0" applyFont="1" applyFill="1" applyBorder="1" applyAlignment="1">
      <alignment vertical="center"/>
    </xf>
    <xf numFmtId="0" fontId="0" fillId="0" borderId="33" xfId="0" applyFont="1" applyFill="1" applyBorder="1" applyAlignment="1">
      <alignment vertical="center"/>
    </xf>
    <xf numFmtId="0" fontId="48" fillId="0" borderId="18" xfId="60" applyFont="1" applyBorder="1" applyAlignment="1">
      <alignment shrinkToFit="1"/>
      <protection/>
    </xf>
    <xf numFmtId="0" fontId="48" fillId="0" borderId="0" xfId="60" applyFont="1" applyBorder="1" applyAlignment="1">
      <alignment shrinkToFit="1"/>
      <protection/>
    </xf>
    <xf numFmtId="176" fontId="48" fillId="0" borderId="41" xfId="60" applyNumberFormat="1" applyFont="1" applyBorder="1" applyAlignment="1">
      <alignment/>
      <protection/>
    </xf>
    <xf numFmtId="0" fontId="48" fillId="0" borderId="44" xfId="60" applyFont="1" applyBorder="1">
      <alignment/>
      <protection/>
    </xf>
    <xf numFmtId="0" fontId="48" fillId="0" borderId="79" xfId="60" applyFont="1" applyBorder="1" applyAlignment="1">
      <alignment horizontal="right"/>
      <protection/>
    </xf>
    <xf numFmtId="0" fontId="59" fillId="0" borderId="35" xfId="60" applyFont="1" applyBorder="1" applyAlignment="1">
      <alignment/>
      <protection/>
    </xf>
    <xf numFmtId="0" fontId="30" fillId="0" borderId="55" xfId="60" applyFont="1" applyBorder="1" applyAlignment="1">
      <alignment horizontal="center" shrinkToFit="1"/>
      <protection/>
    </xf>
    <xf numFmtId="0" fontId="30" fillId="0" borderId="19" xfId="60" applyFont="1" applyBorder="1" applyAlignment="1">
      <alignment/>
      <protection/>
    </xf>
    <xf numFmtId="0" fontId="30" fillId="0" borderId="55" xfId="0" applyFont="1" applyFill="1" applyBorder="1" applyAlignment="1">
      <alignment wrapText="1"/>
    </xf>
    <xf numFmtId="0" fontId="30" fillId="0" borderId="18" xfId="0" applyFont="1" applyFill="1" applyBorder="1" applyAlignment="1">
      <alignment horizontal="center"/>
    </xf>
    <xf numFmtId="0" fontId="30" fillId="0" borderId="18" xfId="0" applyFont="1" applyFill="1" applyBorder="1" applyAlignment="1">
      <alignment/>
    </xf>
    <xf numFmtId="0" fontId="30" fillId="0" borderId="96" xfId="0" applyFont="1" applyFill="1" applyBorder="1" applyAlignment="1">
      <alignment/>
    </xf>
    <xf numFmtId="0" fontId="0" fillId="33" borderId="18" xfId="0" applyFont="1" applyFill="1" applyBorder="1" applyAlignment="1">
      <alignment horizontal="center" vertical="center" shrinkToFit="1"/>
    </xf>
    <xf numFmtId="0" fontId="0" fillId="0" borderId="18" xfId="0" applyFont="1" applyBorder="1" applyAlignment="1">
      <alignment horizontal="center" vertical="center" shrinkToFit="1"/>
    </xf>
    <xf numFmtId="182" fontId="0" fillId="0" borderId="34" xfId="48" applyNumberFormat="1" applyFont="1" applyBorder="1" applyAlignment="1">
      <alignment vertical="center"/>
    </xf>
    <xf numFmtId="0" fontId="30" fillId="0" borderId="23" xfId="0" applyFont="1" applyFill="1" applyBorder="1" applyAlignment="1">
      <alignment wrapText="1"/>
    </xf>
    <xf numFmtId="0" fontId="30" fillId="0" borderId="24" xfId="0" applyFont="1" applyFill="1" applyBorder="1" applyAlignment="1">
      <alignment/>
    </xf>
    <xf numFmtId="0" fontId="30" fillId="0" borderId="33" xfId="0" applyFont="1" applyBorder="1" applyAlignment="1">
      <alignment horizontal="left" vertical="center" wrapText="1"/>
    </xf>
    <xf numFmtId="180" fontId="0" fillId="0" borderId="49" xfId="0" applyNumberFormat="1" applyFont="1" applyBorder="1" applyAlignment="1">
      <alignment/>
    </xf>
    <xf numFmtId="0" fontId="48" fillId="0" borderId="129" xfId="0" applyFont="1" applyBorder="1" applyAlignment="1">
      <alignment horizontal="center" vertical="center" shrinkToFit="1"/>
    </xf>
    <xf numFmtId="0" fontId="48" fillId="0" borderId="22" xfId="0" applyFont="1" applyBorder="1" applyAlignment="1">
      <alignment horizontal="center" vertical="center" shrinkToFit="1"/>
    </xf>
    <xf numFmtId="0" fontId="48" fillId="40" borderId="22" xfId="0" applyFont="1" applyFill="1" applyBorder="1" applyAlignment="1">
      <alignment horizontal="center" vertical="center" shrinkToFit="1"/>
    </xf>
    <xf numFmtId="0" fontId="48" fillId="37" borderId="22" xfId="0" applyFont="1" applyFill="1" applyBorder="1" applyAlignment="1">
      <alignment horizontal="center" vertical="center" shrinkToFit="1"/>
    </xf>
    <xf numFmtId="0" fontId="48" fillId="0" borderId="144" xfId="0" applyFont="1" applyBorder="1" applyAlignment="1">
      <alignment horizontal="center" vertical="center" shrinkToFit="1"/>
    </xf>
    <xf numFmtId="182" fontId="0" fillId="0" borderId="42" xfId="48" applyNumberFormat="1" applyFont="1" applyBorder="1" applyAlignment="1">
      <alignment/>
    </xf>
    <xf numFmtId="0" fontId="9" fillId="0" borderId="32" xfId="0" applyFont="1" applyFill="1" applyBorder="1" applyAlignment="1">
      <alignment horizontal="center" vertical="center"/>
    </xf>
    <xf numFmtId="0" fontId="30" fillId="0" borderId="50" xfId="0" applyFont="1" applyFill="1" applyBorder="1" applyAlignment="1">
      <alignment wrapText="1"/>
    </xf>
    <xf numFmtId="0" fontId="30" fillId="0" borderId="11" xfId="0" applyFont="1" applyFill="1" applyBorder="1" applyAlignment="1">
      <alignment horizontal="center"/>
    </xf>
    <xf numFmtId="0" fontId="30" fillId="0" borderId="11" xfId="0" applyFont="1" applyFill="1" applyBorder="1" applyAlignment="1">
      <alignment/>
    </xf>
    <xf numFmtId="0" fontId="0" fillId="43" borderId="11" xfId="0" applyFont="1" applyFill="1" applyBorder="1" applyAlignment="1">
      <alignment horizontal="center" vertical="center" shrinkToFit="1"/>
    </xf>
    <xf numFmtId="182" fontId="0" fillId="0" borderId="84" xfId="48" applyNumberFormat="1" applyFont="1" applyBorder="1" applyAlignment="1">
      <alignment vertical="center"/>
    </xf>
    <xf numFmtId="176" fontId="48" fillId="0" borderId="65" xfId="0" applyNumberFormat="1" applyFont="1" applyBorder="1" applyAlignment="1">
      <alignment horizontal="right" vertical="center" shrinkToFit="1"/>
    </xf>
    <xf numFmtId="182" fontId="48" fillId="0" borderId="97" xfId="48" applyNumberFormat="1" applyFont="1" applyFill="1" applyBorder="1" applyAlignment="1">
      <alignment vertical="center"/>
    </xf>
    <xf numFmtId="176" fontId="48" fillId="0" borderId="79" xfId="0" applyNumberFormat="1" applyFont="1" applyBorder="1" applyAlignment="1">
      <alignment horizontal="right" vertical="center" shrinkToFit="1"/>
    </xf>
    <xf numFmtId="0" fontId="48" fillId="0" borderId="22" xfId="0" applyFont="1" applyFill="1" applyBorder="1" applyAlignment="1">
      <alignment/>
    </xf>
    <xf numFmtId="0" fontId="0" fillId="0" borderId="93" xfId="0" applyFont="1" applyFill="1" applyBorder="1" applyAlignment="1">
      <alignment/>
    </xf>
    <xf numFmtId="0" fontId="48" fillId="0" borderId="24" xfId="0" applyFont="1" applyFill="1" applyBorder="1" applyAlignment="1">
      <alignment horizontal="center" vertical="center"/>
    </xf>
    <xf numFmtId="0" fontId="48" fillId="0" borderId="24" xfId="0" applyFont="1" applyFill="1" applyBorder="1" applyAlignment="1">
      <alignment/>
    </xf>
    <xf numFmtId="0" fontId="0" fillId="0" borderId="25" xfId="0" applyFont="1" applyFill="1" applyBorder="1" applyAlignment="1">
      <alignment wrapText="1"/>
    </xf>
    <xf numFmtId="0" fontId="48" fillId="0" borderId="26" xfId="0" applyFont="1" applyFill="1" applyBorder="1" applyAlignment="1">
      <alignment vertical="center"/>
    </xf>
    <xf numFmtId="0" fontId="48" fillId="0" borderId="27" xfId="0" applyFont="1" applyFill="1" applyBorder="1" applyAlignment="1">
      <alignment vertical="center"/>
    </xf>
    <xf numFmtId="0" fontId="48" fillId="0" borderId="94" xfId="0" applyFont="1" applyFill="1" applyBorder="1" applyAlignment="1">
      <alignment vertical="center"/>
    </xf>
    <xf numFmtId="0" fontId="30" fillId="0" borderId="82" xfId="60" applyFont="1" applyFill="1" applyBorder="1" applyAlignment="1">
      <alignment horizontal="center" vertical="center"/>
      <protection/>
    </xf>
    <xf numFmtId="182" fontId="0" fillId="0" borderId="39" xfId="48" applyNumberFormat="1" applyFont="1" applyFill="1" applyBorder="1" applyAlignment="1">
      <alignment horizontal="right"/>
    </xf>
    <xf numFmtId="180" fontId="0" fillId="0" borderId="92" xfId="0" applyNumberFormat="1" applyFont="1" applyBorder="1" applyAlignment="1">
      <alignment horizontal="right"/>
    </xf>
    <xf numFmtId="180" fontId="0" fillId="0" borderId="39" xfId="0" applyNumberFormat="1" applyFont="1" applyBorder="1" applyAlignment="1">
      <alignment horizontal="right"/>
    </xf>
    <xf numFmtId="180" fontId="0" fillId="0" borderId="31" xfId="0" applyNumberFormat="1" applyFont="1" applyBorder="1" applyAlignment="1">
      <alignment horizontal="right"/>
    </xf>
    <xf numFmtId="0" fontId="58" fillId="0" borderId="72" xfId="0" applyFont="1" applyBorder="1" applyAlignment="1">
      <alignment horizontal="center" vertical="center"/>
    </xf>
    <xf numFmtId="0" fontId="41" fillId="0" borderId="23" xfId="60" applyFont="1" applyBorder="1" applyAlignment="1">
      <alignment horizontal="center"/>
      <protection/>
    </xf>
    <xf numFmtId="0" fontId="30" fillId="0" borderId="66" xfId="60" applyFont="1" applyFill="1" applyBorder="1" applyAlignment="1">
      <alignment horizontal="center"/>
      <protection/>
    </xf>
    <xf numFmtId="0" fontId="30" fillId="0" borderId="63" xfId="60" applyFont="1" applyFill="1" applyBorder="1" applyAlignment="1">
      <alignment horizontal="center"/>
      <protection/>
    </xf>
    <xf numFmtId="0" fontId="41" fillId="15" borderId="23" xfId="60" applyFont="1" applyFill="1" applyBorder="1" applyAlignment="1">
      <alignment horizontal="center"/>
      <protection/>
    </xf>
    <xf numFmtId="0" fontId="30" fillId="15" borderId="66" xfId="60" applyFont="1" applyFill="1" applyBorder="1" applyAlignment="1">
      <alignment horizontal="center"/>
      <protection/>
    </xf>
    <xf numFmtId="0" fontId="30" fillId="15" borderId="63" xfId="60" applyFont="1" applyFill="1" applyBorder="1" applyAlignment="1">
      <alignment horizontal="center"/>
      <protection/>
    </xf>
    <xf numFmtId="0" fontId="41" fillId="40" borderId="23" xfId="60" applyFont="1" applyFill="1" applyBorder="1" applyAlignment="1">
      <alignment horizontal="center"/>
      <protection/>
    </xf>
    <xf numFmtId="0" fontId="30" fillId="40" borderId="66" xfId="60" applyFont="1" applyFill="1" applyBorder="1" applyAlignment="1">
      <alignment horizontal="center"/>
      <protection/>
    </xf>
    <xf numFmtId="0" fontId="30" fillId="40" borderId="63" xfId="60" applyFont="1" applyFill="1" applyBorder="1" applyAlignment="1">
      <alignment horizontal="center"/>
      <protection/>
    </xf>
    <xf numFmtId="0" fontId="30" fillId="0" borderId="66" xfId="60" applyFont="1" applyBorder="1" applyAlignment="1">
      <alignment horizontal="center"/>
      <protection/>
    </xf>
    <xf numFmtId="0" fontId="30" fillId="0" borderId="63" xfId="60" applyFont="1" applyBorder="1" applyAlignment="1">
      <alignment horizontal="center"/>
      <protection/>
    </xf>
    <xf numFmtId="0" fontId="58" fillId="0" borderId="23" xfId="0" applyFont="1" applyBorder="1" applyAlignment="1">
      <alignment horizontal="center" vertical="center"/>
    </xf>
    <xf numFmtId="0" fontId="38" fillId="42" borderId="72" xfId="0" applyFont="1" applyFill="1" applyBorder="1" applyAlignment="1">
      <alignment vertical="center"/>
    </xf>
    <xf numFmtId="179" fontId="30" fillId="42" borderId="96" xfId="0" applyNumberFormat="1" applyFont="1" applyFill="1" applyBorder="1" applyAlignment="1">
      <alignment vertical="center"/>
    </xf>
    <xf numFmtId="0" fontId="38" fillId="42" borderId="23" xfId="0" applyFont="1" applyFill="1" applyBorder="1" applyAlignment="1">
      <alignment vertical="center"/>
    </xf>
    <xf numFmtId="0" fontId="39" fillId="42" borderId="23" xfId="0" applyFont="1" applyFill="1" applyBorder="1" applyAlignment="1">
      <alignment vertical="center"/>
    </xf>
    <xf numFmtId="0" fontId="30" fillId="0" borderId="59" xfId="60" applyFont="1" applyFill="1" applyBorder="1" applyAlignment="1">
      <alignment horizontal="left"/>
      <protection/>
    </xf>
    <xf numFmtId="0" fontId="5" fillId="0" borderId="59" xfId="60" applyFont="1" applyFill="1" applyBorder="1" applyAlignment="1">
      <alignment horizontal="left"/>
      <protection/>
    </xf>
    <xf numFmtId="0" fontId="30" fillId="9" borderId="23" xfId="60" applyFont="1" applyFill="1" applyBorder="1" applyAlignment="1">
      <alignment horizontal="center" shrinkToFit="1"/>
      <protection/>
    </xf>
    <xf numFmtId="0" fontId="30" fillId="9" borderId="66" xfId="60" applyFont="1" applyFill="1" applyBorder="1" applyAlignment="1">
      <alignment horizontal="center"/>
      <protection/>
    </xf>
    <xf numFmtId="0" fontId="30" fillId="9" borderId="63" xfId="60" applyFont="1" applyFill="1" applyBorder="1" applyAlignment="1">
      <alignment horizontal="center"/>
      <protection/>
    </xf>
    <xf numFmtId="0" fontId="30" fillId="40" borderId="23" xfId="60" applyFont="1" applyFill="1" applyBorder="1" applyAlignment="1">
      <alignment horizontal="center" shrinkToFit="1"/>
      <protection/>
    </xf>
    <xf numFmtId="0" fontId="50" fillId="0" borderId="72" xfId="0" applyFont="1" applyBorder="1" applyAlignment="1">
      <alignment vertical="center"/>
    </xf>
    <xf numFmtId="179" fontId="30" fillId="0" borderId="19" xfId="0" applyNumberFormat="1" applyFont="1" applyBorder="1" applyAlignment="1">
      <alignment vertical="center"/>
    </xf>
    <xf numFmtId="0" fontId="50" fillId="0" borderId="23" xfId="0" applyFont="1" applyBorder="1" applyAlignment="1">
      <alignment vertical="center"/>
    </xf>
    <xf numFmtId="0" fontId="40" fillId="0" borderId="0" xfId="0" applyFont="1" applyBorder="1" applyAlignment="1">
      <alignment/>
    </xf>
    <xf numFmtId="0" fontId="40" fillId="0" borderId="35" xfId="0" applyFont="1" applyBorder="1" applyAlignment="1">
      <alignment/>
    </xf>
    <xf numFmtId="0" fontId="0" fillId="0" borderId="0" xfId="0" applyFont="1" applyBorder="1" applyAlignment="1">
      <alignment horizontal="center" vertical="center"/>
    </xf>
    <xf numFmtId="0" fontId="48" fillId="0" borderId="0" xfId="0" applyFont="1" applyFill="1" applyBorder="1" applyAlignment="1">
      <alignment vertical="center"/>
    </xf>
    <xf numFmtId="0" fontId="48" fillId="0" borderId="35" xfId="0" applyFont="1" applyFill="1" applyBorder="1" applyAlignment="1">
      <alignment vertical="center"/>
    </xf>
    <xf numFmtId="0" fontId="0" fillId="0" borderId="0" xfId="0" applyAlignment="1">
      <alignment vertical="center" wrapText="1"/>
    </xf>
    <xf numFmtId="0" fontId="28" fillId="37" borderId="75" xfId="0" applyFont="1" applyFill="1" applyBorder="1" applyAlignment="1">
      <alignment horizontal="center" vertical="center"/>
    </xf>
    <xf numFmtId="0" fontId="28" fillId="37" borderId="0" xfId="0" applyFont="1" applyFill="1" applyBorder="1" applyAlignment="1">
      <alignment horizontal="center" vertical="center"/>
    </xf>
    <xf numFmtId="0" fontId="28" fillId="37" borderId="70" xfId="0" applyFont="1" applyFill="1" applyBorder="1" applyAlignment="1">
      <alignment horizontal="center" vertical="center"/>
    </xf>
    <xf numFmtId="0" fontId="35" fillId="0" borderId="138" xfId="0" applyFont="1" applyBorder="1" applyAlignment="1">
      <alignment horizontal="center" vertical="center"/>
    </xf>
    <xf numFmtId="0" fontId="35" fillId="0" borderId="133" xfId="0" applyFont="1" applyBorder="1" applyAlignment="1">
      <alignment horizontal="center" vertical="center"/>
    </xf>
    <xf numFmtId="176" fontId="96" fillId="0" borderId="138" xfId="0" applyNumberFormat="1" applyFont="1" applyBorder="1" applyAlignment="1">
      <alignment horizontal="center" vertical="center"/>
    </xf>
    <xf numFmtId="176" fontId="96" fillId="0" borderId="44" xfId="0" applyNumberFormat="1" applyFont="1" applyBorder="1" applyAlignment="1">
      <alignment horizontal="center" vertical="center"/>
    </xf>
    <xf numFmtId="176" fontId="96" fillId="0" borderId="133" xfId="0" applyNumberFormat="1" applyFont="1" applyBorder="1" applyAlignment="1">
      <alignment horizontal="center" vertical="center"/>
    </xf>
    <xf numFmtId="20" fontId="14" fillId="0" borderId="138" xfId="0" applyNumberFormat="1" applyFont="1" applyBorder="1" applyAlignment="1">
      <alignment horizontal="center" vertical="center"/>
    </xf>
    <xf numFmtId="0" fontId="14" fillId="0" borderId="44" xfId="0" applyFont="1" applyBorder="1" applyAlignment="1">
      <alignment horizontal="center" vertical="center"/>
    </xf>
    <xf numFmtId="0" fontId="14" fillId="0" borderId="133" xfId="0" applyFont="1" applyBorder="1" applyAlignment="1">
      <alignment horizontal="center" vertical="center"/>
    </xf>
    <xf numFmtId="0" fontId="3" fillId="0" borderId="145" xfId="60" applyFont="1" applyBorder="1" applyAlignment="1">
      <alignment horizontal="center" vertical="center"/>
      <protection/>
    </xf>
    <xf numFmtId="0" fontId="3" fillId="0" borderId="146" xfId="60" applyFont="1" applyBorder="1" applyAlignment="1">
      <alignment horizontal="center" vertical="center"/>
      <protection/>
    </xf>
    <xf numFmtId="0" fontId="3" fillId="0" borderId="147" xfId="60" applyFont="1" applyBorder="1" applyAlignment="1">
      <alignment horizontal="center" vertical="center"/>
      <protection/>
    </xf>
    <xf numFmtId="0" fontId="36" fillId="0" borderId="138" xfId="0" applyFont="1" applyBorder="1" applyAlignment="1">
      <alignment horizontal="center" vertical="center"/>
    </xf>
    <xf numFmtId="0" fontId="36" fillId="0" borderId="133" xfId="0" applyFont="1" applyBorder="1" applyAlignment="1">
      <alignment horizontal="center" vertical="center"/>
    </xf>
    <xf numFmtId="176" fontId="35" fillId="0" borderId="138" xfId="0" applyNumberFormat="1" applyFont="1" applyBorder="1" applyAlignment="1">
      <alignment horizontal="center" vertical="center"/>
    </xf>
    <xf numFmtId="176" fontId="35" fillId="0" borderId="44" xfId="0" applyNumberFormat="1" applyFont="1" applyBorder="1" applyAlignment="1">
      <alignment horizontal="center" vertical="center"/>
    </xf>
    <xf numFmtId="176" fontId="35" fillId="0" borderId="133" xfId="0" applyNumberFormat="1" applyFont="1" applyBorder="1" applyAlignment="1">
      <alignment horizontal="center" vertical="center"/>
    </xf>
    <xf numFmtId="20" fontId="30" fillId="0" borderId="100" xfId="0" applyNumberFormat="1" applyFont="1" applyFill="1" applyBorder="1" applyAlignment="1">
      <alignment horizontal="center" vertical="center"/>
    </xf>
    <xf numFmtId="20" fontId="30" fillId="0" borderId="98" xfId="0" applyNumberFormat="1" applyFont="1" applyFill="1" applyBorder="1" applyAlignment="1">
      <alignment horizontal="center" vertical="center"/>
    </xf>
    <xf numFmtId="20" fontId="30" fillId="0" borderId="99" xfId="0" applyNumberFormat="1" applyFont="1" applyFill="1" applyBorder="1" applyAlignment="1">
      <alignment horizontal="center" vertical="center"/>
    </xf>
    <xf numFmtId="20" fontId="30" fillId="0" borderId="102" xfId="0" applyNumberFormat="1" applyFont="1" applyFill="1" applyBorder="1" applyAlignment="1">
      <alignment horizontal="center" vertical="center"/>
    </xf>
    <xf numFmtId="0" fontId="30" fillId="41" borderId="57" xfId="0" applyFont="1" applyFill="1" applyBorder="1" applyAlignment="1">
      <alignment horizontal="center" vertical="center"/>
    </xf>
    <xf numFmtId="0" fontId="30" fillId="41" borderId="0" xfId="0" applyFont="1" applyFill="1" applyBorder="1" applyAlignment="1">
      <alignment horizontal="center" vertical="center"/>
    </xf>
    <xf numFmtId="0" fontId="30" fillId="41" borderId="35" xfId="0" applyFont="1" applyFill="1" applyBorder="1" applyAlignment="1">
      <alignment horizontal="center" vertical="center"/>
    </xf>
    <xf numFmtId="0" fontId="30" fillId="40" borderId="0" xfId="0" applyFont="1" applyFill="1" applyBorder="1" applyAlignment="1">
      <alignment horizontal="center" vertical="center"/>
    </xf>
    <xf numFmtId="20" fontId="30" fillId="0" borderId="101" xfId="0" applyNumberFormat="1" applyFont="1" applyFill="1" applyBorder="1" applyAlignment="1">
      <alignment horizontal="center" vertical="center"/>
    </xf>
    <xf numFmtId="0" fontId="30" fillId="37" borderId="59" xfId="0" applyFont="1" applyFill="1" applyBorder="1" applyAlignment="1">
      <alignment horizontal="center" vertical="center"/>
    </xf>
    <xf numFmtId="0" fontId="30" fillId="37" borderId="120" xfId="0" applyFont="1" applyFill="1" applyBorder="1" applyAlignment="1">
      <alignment horizontal="center" vertical="center"/>
    </xf>
    <xf numFmtId="0" fontId="30" fillId="37" borderId="62" xfId="0" applyFont="1" applyFill="1" applyBorder="1" applyAlignment="1">
      <alignment horizontal="center" vertical="center"/>
    </xf>
    <xf numFmtId="0" fontId="14" fillId="0" borderId="90" xfId="0" applyFont="1" applyBorder="1" applyAlignment="1">
      <alignment horizontal="right" vertical="center"/>
    </xf>
    <xf numFmtId="0" fontId="14" fillId="0" borderId="123" xfId="0" applyFont="1" applyBorder="1" applyAlignment="1">
      <alignment horizontal="right" vertical="center"/>
    </xf>
    <xf numFmtId="0" fontId="4" fillId="0" borderId="0" xfId="0" applyFont="1" applyBorder="1" applyAlignment="1">
      <alignment horizontal="left" vertical="center" wrapText="1"/>
    </xf>
    <xf numFmtId="0" fontId="0" fillId="0" borderId="138" xfId="0" applyFont="1" applyBorder="1" applyAlignment="1">
      <alignment horizontal="right"/>
    </xf>
    <xf numFmtId="0" fontId="0" fillId="0" borderId="44" xfId="0" applyFont="1" applyBorder="1" applyAlignment="1">
      <alignment horizontal="right"/>
    </xf>
    <xf numFmtId="0" fontId="0" fillId="0" borderId="0" xfId="0" applyBorder="1" applyAlignment="1">
      <alignment horizontal="center"/>
    </xf>
    <xf numFmtId="0" fontId="30" fillId="0" borderId="0" xfId="0" applyFont="1" applyBorder="1" applyAlignment="1">
      <alignment horizontal="center" wrapText="1"/>
    </xf>
    <xf numFmtId="0" fontId="0" fillId="0" borderId="0" xfId="0" applyFont="1" applyBorder="1" applyAlignment="1">
      <alignment horizontal="center" wrapText="1"/>
    </xf>
    <xf numFmtId="0" fontId="48" fillId="0" borderId="0" xfId="0" applyFont="1" applyBorder="1" applyAlignment="1">
      <alignment horizontal="left" wrapText="1"/>
    </xf>
    <xf numFmtId="0" fontId="48" fillId="0" borderId="148" xfId="0" applyFont="1" applyBorder="1" applyAlignment="1">
      <alignment horizontal="center" vertical="center" shrinkToFit="1"/>
    </xf>
    <xf numFmtId="0" fontId="48" fillId="0" borderId="85" xfId="0" applyFont="1" applyBorder="1" applyAlignment="1">
      <alignment horizontal="center" vertical="center" shrinkToFit="1"/>
    </xf>
    <xf numFmtId="0" fontId="30" fillId="0" borderId="65" xfId="0" applyFont="1" applyBorder="1" applyAlignment="1">
      <alignment horizontal="center" vertical="center" wrapText="1"/>
    </xf>
    <xf numFmtId="0" fontId="30" fillId="0" borderId="49" xfId="0" applyFont="1" applyBorder="1" applyAlignment="1">
      <alignment horizontal="center" vertical="center" wrapText="1"/>
    </xf>
    <xf numFmtId="0" fontId="35" fillId="0" borderId="87" xfId="0" applyFont="1" applyBorder="1" applyAlignment="1">
      <alignment horizontal="center" vertical="center"/>
    </xf>
    <xf numFmtId="0" fontId="35" fillId="0" borderId="85" xfId="0" applyFont="1" applyBorder="1" applyAlignment="1">
      <alignment horizontal="center" vertical="center"/>
    </xf>
    <xf numFmtId="0" fontId="15" fillId="0" borderId="0" xfId="0" applyFont="1" applyBorder="1" applyAlignment="1">
      <alignment horizontal="center" textRotation="180"/>
    </xf>
    <xf numFmtId="0" fontId="0" fillId="0" borderId="138" xfId="0" applyBorder="1" applyAlignment="1">
      <alignment horizontal="center" vertical="center"/>
    </xf>
    <xf numFmtId="0" fontId="0" fillId="0" borderId="133" xfId="0" applyBorder="1" applyAlignment="1">
      <alignment horizontal="center" vertical="center"/>
    </xf>
    <xf numFmtId="0" fontId="27" fillId="0" borderId="138" xfId="0" applyFont="1" applyBorder="1" applyAlignment="1">
      <alignment horizontal="center" vertical="center"/>
    </xf>
    <xf numFmtId="0" fontId="27" fillId="0" borderId="133" xfId="0" applyFont="1" applyBorder="1" applyAlignment="1">
      <alignment horizontal="center" vertical="center"/>
    </xf>
    <xf numFmtId="176" fontId="24" fillId="0" borderId="138" xfId="0" applyNumberFormat="1" applyFont="1" applyBorder="1" applyAlignment="1">
      <alignment horizontal="center" vertical="center"/>
    </xf>
    <xf numFmtId="176" fontId="24" fillId="0" borderId="44" xfId="0" applyNumberFormat="1" applyFont="1" applyBorder="1" applyAlignment="1">
      <alignment horizontal="center" vertical="center"/>
    </xf>
    <xf numFmtId="176" fontId="24" fillId="0" borderId="133" xfId="0" applyNumberFormat="1" applyFont="1" applyBorder="1" applyAlignment="1">
      <alignment horizontal="center" vertical="center"/>
    </xf>
    <xf numFmtId="0" fontId="30" fillId="0" borderId="16" xfId="0" applyFont="1" applyFill="1" applyBorder="1" applyAlignment="1">
      <alignment horizontal="right" vertical="top"/>
    </xf>
    <xf numFmtId="0" fontId="30" fillId="0" borderId="43" xfId="0" applyFont="1" applyFill="1" applyBorder="1" applyAlignment="1">
      <alignment horizontal="right" vertical="top"/>
    </xf>
    <xf numFmtId="0" fontId="0" fillId="0" borderId="90" xfId="0" applyFont="1" applyBorder="1" applyAlignment="1">
      <alignment horizontal="right"/>
    </xf>
    <xf numFmtId="0" fontId="0" fillId="0" borderId="123" xfId="0" applyFont="1" applyBorder="1" applyAlignment="1">
      <alignment horizontal="right"/>
    </xf>
    <xf numFmtId="0" fontId="30" fillId="0" borderId="138" xfId="0" applyFont="1" applyFill="1" applyBorder="1" applyAlignment="1">
      <alignment horizontal="right" vertical="top"/>
    </xf>
    <xf numFmtId="0" fontId="30" fillId="0" borderId="44" xfId="0" applyFont="1" applyFill="1" applyBorder="1" applyAlignment="1">
      <alignment horizontal="right" vertical="top"/>
    </xf>
    <xf numFmtId="0" fontId="31" fillId="0" borderId="65" xfId="0" applyFont="1" applyBorder="1" applyAlignment="1">
      <alignment horizontal="center" vertical="center" wrapText="1"/>
    </xf>
    <xf numFmtId="0" fontId="31" fillId="0" borderId="49" xfId="0" applyFont="1" applyBorder="1" applyAlignment="1">
      <alignment horizontal="center" vertical="center" wrapText="1"/>
    </xf>
    <xf numFmtId="0" fontId="0" fillId="0" borderId="148" xfId="0" applyFont="1" applyBorder="1" applyAlignment="1">
      <alignment horizontal="center"/>
    </xf>
    <xf numFmtId="0" fontId="0" fillId="0" borderId="87" xfId="0" applyFont="1" applyBorder="1" applyAlignment="1">
      <alignment horizontal="center"/>
    </xf>
    <xf numFmtId="0" fontId="0" fillId="0" borderId="85" xfId="0" applyFont="1" applyBorder="1" applyAlignment="1">
      <alignment horizontal="center"/>
    </xf>
    <xf numFmtId="0" fontId="0" fillId="0" borderId="90" xfId="0" applyFont="1" applyFill="1" applyBorder="1" applyAlignment="1">
      <alignment horizontal="right"/>
    </xf>
    <xf numFmtId="0" fontId="0" fillId="0" borderId="123" xfId="0" applyFont="1" applyFill="1" applyBorder="1" applyAlignment="1">
      <alignment horizontal="right"/>
    </xf>
    <xf numFmtId="0" fontId="9" fillId="0" borderId="0" xfId="60" applyAlignment="1">
      <alignment horizontal="center" shrinkToFit="1"/>
      <protection/>
    </xf>
    <xf numFmtId="0" fontId="9" fillId="0" borderId="43" xfId="60" applyBorder="1" applyAlignment="1">
      <alignment horizontal="center"/>
      <protection/>
    </xf>
    <xf numFmtId="177" fontId="31" fillId="0" borderId="0" xfId="60" applyNumberFormat="1" applyFont="1" applyBorder="1" applyAlignment="1">
      <alignment horizontal="center"/>
      <protection/>
    </xf>
    <xf numFmtId="0" fontId="43" fillId="0" borderId="138" xfId="60" applyFont="1" applyBorder="1" applyAlignment="1">
      <alignment horizontal="center"/>
      <protection/>
    </xf>
    <xf numFmtId="0" fontId="43" fillId="0" borderId="44" xfId="60" applyFont="1" applyBorder="1" applyAlignment="1">
      <alignment horizontal="center"/>
      <protection/>
    </xf>
    <xf numFmtId="0" fontId="43" fillId="0" borderId="133" xfId="60" applyFont="1" applyBorder="1" applyAlignment="1">
      <alignment horizontal="center"/>
      <protection/>
    </xf>
    <xf numFmtId="177" fontId="31" fillId="0" borderId="116" xfId="60" applyNumberFormat="1" applyFont="1" applyBorder="1" applyAlignment="1">
      <alignment horizontal="center"/>
      <protection/>
    </xf>
    <xf numFmtId="177" fontId="31" fillId="0" borderId="116" xfId="60" applyNumberFormat="1" applyFont="1" applyBorder="1" applyAlignment="1">
      <alignment horizontal="left"/>
      <protection/>
    </xf>
    <xf numFmtId="177" fontId="31" fillId="0" borderId="63" xfId="60" applyNumberFormat="1" applyFont="1" applyBorder="1" applyAlignment="1">
      <alignment horizontal="left"/>
      <protection/>
    </xf>
    <xf numFmtId="177" fontId="31" fillId="0" borderId="0" xfId="60" applyNumberFormat="1" applyFont="1" applyBorder="1" applyAlignment="1">
      <alignment horizontal="left"/>
      <protection/>
    </xf>
    <xf numFmtId="177" fontId="31" fillId="0" borderId="35" xfId="60" applyNumberFormat="1" applyFont="1" applyBorder="1" applyAlignment="1">
      <alignment horizontal="left"/>
      <protection/>
    </xf>
    <xf numFmtId="177" fontId="31" fillId="9" borderId="0" xfId="60" applyNumberFormat="1" applyFont="1" applyFill="1" applyBorder="1" applyAlignment="1">
      <alignment horizontal="left"/>
      <protection/>
    </xf>
    <xf numFmtId="177" fontId="31" fillId="9" borderId="35" xfId="60" applyNumberFormat="1" applyFont="1" applyFill="1" applyBorder="1" applyAlignment="1">
      <alignment horizontal="left"/>
      <protection/>
    </xf>
    <xf numFmtId="0" fontId="6" fillId="0" borderId="65" xfId="60" applyFont="1" applyBorder="1" applyAlignment="1">
      <alignment horizontal="center" vertical="center" wrapText="1"/>
      <protection/>
    </xf>
    <xf numFmtId="0" fontId="6" fillId="0" borderId="49" xfId="60" applyFont="1" applyBorder="1" applyAlignment="1">
      <alignment horizontal="center" vertical="center" wrapText="1"/>
      <protection/>
    </xf>
    <xf numFmtId="177" fontId="31" fillId="40" borderId="0" xfId="60" applyNumberFormat="1" applyFont="1" applyFill="1" applyBorder="1" applyAlignment="1">
      <alignment horizontal="center"/>
      <protection/>
    </xf>
    <xf numFmtId="177" fontId="31" fillId="40" borderId="0" xfId="60" applyNumberFormat="1" applyFont="1" applyFill="1" applyBorder="1" applyAlignment="1">
      <alignment horizontal="left"/>
      <protection/>
    </xf>
    <xf numFmtId="177" fontId="31" fillId="40" borderId="35" xfId="60" applyNumberFormat="1" applyFont="1" applyFill="1" applyBorder="1" applyAlignment="1">
      <alignment horizontal="left"/>
      <protection/>
    </xf>
    <xf numFmtId="0" fontId="6" fillId="0" borderId="65" xfId="60" applyFont="1" applyBorder="1" applyAlignment="1">
      <alignment horizontal="center" wrapText="1"/>
      <protection/>
    </xf>
    <xf numFmtId="0" fontId="6" fillId="0" borderId="49" xfId="60" applyFont="1" applyBorder="1" applyAlignment="1">
      <alignment horizontal="center" wrapText="1"/>
      <protection/>
    </xf>
    <xf numFmtId="0" fontId="5" fillId="0" borderId="13" xfId="60" applyFont="1" applyBorder="1" applyAlignment="1">
      <alignment horizontal="center" vertical="center"/>
      <protection/>
    </xf>
    <xf numFmtId="0" fontId="5" fillId="0" borderId="14" xfId="60" applyFont="1" applyBorder="1" applyAlignment="1">
      <alignment horizontal="center" vertical="center"/>
      <protection/>
    </xf>
    <xf numFmtId="0" fontId="5" fillId="0" borderId="37" xfId="60" applyFont="1" applyBorder="1" applyAlignment="1">
      <alignment horizontal="center" vertical="center"/>
      <protection/>
    </xf>
    <xf numFmtId="177" fontId="31" fillId="9" borderId="0" xfId="60" applyNumberFormat="1" applyFont="1" applyFill="1" applyBorder="1" applyAlignment="1">
      <alignment horizontal="center"/>
      <protection/>
    </xf>
    <xf numFmtId="0" fontId="30" fillId="0" borderId="13" xfId="60" applyFont="1" applyBorder="1" applyAlignment="1">
      <alignment horizontal="center" vertical="center"/>
      <protection/>
    </xf>
    <xf numFmtId="0" fontId="30" fillId="0" borderId="14" xfId="60" applyFont="1" applyBorder="1" applyAlignment="1">
      <alignment horizontal="center" vertical="center"/>
      <protection/>
    </xf>
    <xf numFmtId="0" fontId="30" fillId="0" borderId="37" xfId="60" applyFont="1" applyBorder="1" applyAlignment="1">
      <alignment horizontal="center" vertical="center"/>
      <protection/>
    </xf>
    <xf numFmtId="0" fontId="31" fillId="0" borderId="65" xfId="60" applyFont="1" applyBorder="1" applyAlignment="1">
      <alignment horizontal="center" vertical="center" wrapText="1"/>
      <protection/>
    </xf>
    <xf numFmtId="0" fontId="31" fillId="0" borderId="49" xfId="60" applyFont="1" applyBorder="1" applyAlignment="1">
      <alignment horizontal="center" vertical="center" wrapText="1"/>
      <protection/>
    </xf>
    <xf numFmtId="177" fontId="31" fillId="0" borderId="43" xfId="60" applyNumberFormat="1" applyFont="1" applyBorder="1" applyAlignment="1">
      <alignment horizontal="left"/>
      <protection/>
    </xf>
    <xf numFmtId="177" fontId="31" fillId="0" borderId="19" xfId="60" applyNumberFormat="1" applyFont="1" applyBorder="1" applyAlignment="1">
      <alignment horizontal="left"/>
      <protection/>
    </xf>
    <xf numFmtId="177" fontId="31" fillId="0" borderId="43" xfId="60" applyNumberFormat="1" applyFont="1" applyBorder="1" applyAlignment="1">
      <alignment horizontal="center"/>
      <protection/>
    </xf>
    <xf numFmtId="177" fontId="31" fillId="15" borderId="0" xfId="60" applyNumberFormat="1" applyFont="1" applyFill="1" applyBorder="1" applyAlignment="1">
      <alignment horizontal="left"/>
      <protection/>
    </xf>
    <xf numFmtId="177" fontId="31" fillId="15" borderId="35" xfId="60" applyNumberFormat="1" applyFont="1" applyFill="1" applyBorder="1" applyAlignment="1">
      <alignment horizontal="left"/>
      <protection/>
    </xf>
    <xf numFmtId="177" fontId="31" fillId="41" borderId="36" xfId="60" applyNumberFormat="1" applyFont="1" applyFill="1" applyBorder="1" applyAlignment="1">
      <alignment horizontal="left"/>
      <protection/>
    </xf>
    <xf numFmtId="177" fontId="31" fillId="41" borderId="12" xfId="60" applyNumberFormat="1" applyFont="1" applyFill="1" applyBorder="1" applyAlignment="1">
      <alignment horizontal="left"/>
      <protection/>
    </xf>
    <xf numFmtId="0" fontId="31" fillId="0" borderId="138" xfId="60" applyFont="1" applyBorder="1" applyAlignment="1">
      <alignment horizontal="center"/>
      <protection/>
    </xf>
    <xf numFmtId="0" fontId="31" fillId="0" borderId="44" xfId="60" applyFont="1" applyBorder="1" applyAlignment="1">
      <alignment horizontal="center"/>
      <protection/>
    </xf>
    <xf numFmtId="0" fontId="31" fillId="0" borderId="133" xfId="60" applyFont="1" applyBorder="1" applyAlignment="1">
      <alignment horizontal="center"/>
      <protection/>
    </xf>
    <xf numFmtId="0" fontId="9" fillId="0" borderId="0" xfId="60" applyAlignment="1">
      <alignment horizontal="center"/>
      <protection/>
    </xf>
    <xf numFmtId="0" fontId="30" fillId="0" borderId="44" xfId="60" applyFont="1" applyBorder="1" applyAlignment="1">
      <alignment horizontal="center"/>
      <protection/>
    </xf>
    <xf numFmtId="0" fontId="30" fillId="0" borderId="133" xfId="60" applyFont="1" applyBorder="1" applyAlignment="1">
      <alignment horizontal="center"/>
      <protection/>
    </xf>
    <xf numFmtId="177" fontId="31" fillId="41" borderId="36" xfId="60" applyNumberFormat="1" applyFont="1" applyFill="1" applyBorder="1" applyAlignment="1">
      <alignment horizontal="center"/>
      <protection/>
    </xf>
    <xf numFmtId="177" fontId="31" fillId="15" borderId="0" xfId="60" applyNumberFormat="1" applyFont="1" applyFill="1" applyBorder="1" applyAlignment="1">
      <alignment horizontal="center"/>
      <protection/>
    </xf>
    <xf numFmtId="0" fontId="5" fillId="0" borderId="138" xfId="60" applyFont="1" applyBorder="1" applyAlignment="1">
      <alignment horizontal="center" vertical="center"/>
      <protection/>
    </xf>
    <xf numFmtId="0" fontId="5" fillId="0" borderId="44" xfId="60" applyFont="1" applyBorder="1" applyAlignment="1">
      <alignment horizontal="center" vertical="center"/>
      <protection/>
    </xf>
    <xf numFmtId="0" fontId="5" fillId="0" borderId="133" xfId="60" applyFont="1" applyBorder="1" applyAlignment="1">
      <alignment horizontal="center" vertical="center"/>
      <protection/>
    </xf>
    <xf numFmtId="0" fontId="9" fillId="0" borderId="0" xfId="0" applyFont="1" applyBorder="1" applyAlignment="1">
      <alignment horizontal="left"/>
    </xf>
    <xf numFmtId="0" fontId="5" fillId="0" borderId="0" xfId="0" applyFont="1" applyBorder="1" applyAlignment="1">
      <alignment shrinkToFit="1"/>
    </xf>
    <xf numFmtId="0" fontId="0" fillId="0" borderId="0" xfId="0" applyAlignment="1">
      <alignment shrinkToFit="1"/>
    </xf>
    <xf numFmtId="0" fontId="3" fillId="10" borderId="43" xfId="0" applyFont="1" applyFill="1" applyBorder="1" applyAlignment="1">
      <alignment horizontal="center"/>
    </xf>
    <xf numFmtId="0" fontId="10" fillId="0" borderId="65" xfId="0" applyFont="1" applyBorder="1" applyAlignment="1">
      <alignment horizontal="center" vertical="center" wrapText="1"/>
    </xf>
    <xf numFmtId="0" fontId="10" fillId="0" borderId="49" xfId="0" applyFont="1" applyBorder="1" applyAlignment="1">
      <alignment horizontal="center" vertical="center" wrapText="1"/>
    </xf>
    <xf numFmtId="0" fontId="14" fillId="0" borderId="90" xfId="0" applyFont="1" applyBorder="1" applyAlignment="1">
      <alignment horizontal="right"/>
    </xf>
    <xf numFmtId="0" fontId="14" fillId="0" borderId="123" xfId="0" applyFont="1" applyBorder="1" applyAlignment="1">
      <alignment horizontal="right"/>
    </xf>
    <xf numFmtId="177" fontId="30" fillId="0" borderId="0" xfId="60" applyNumberFormat="1" applyFont="1" applyBorder="1" applyAlignment="1">
      <alignment horizontal="center"/>
      <protection/>
    </xf>
    <xf numFmtId="177" fontId="30" fillId="0" borderId="0" xfId="60" applyNumberFormat="1" applyFont="1" applyBorder="1" applyAlignment="1">
      <alignment horizontal="left"/>
      <protection/>
    </xf>
    <xf numFmtId="0" fontId="4" fillId="0" borderId="148" xfId="0" applyFont="1" applyBorder="1" applyAlignment="1">
      <alignment horizontal="center"/>
    </xf>
    <xf numFmtId="0" fontId="4" fillId="0" borderId="87" xfId="0" applyFont="1" applyBorder="1" applyAlignment="1">
      <alignment horizontal="center"/>
    </xf>
    <xf numFmtId="0" fontId="4" fillId="0" borderId="85" xfId="0" applyFont="1" applyBorder="1" applyAlignment="1">
      <alignment horizontal="center"/>
    </xf>
    <xf numFmtId="0" fontId="14" fillId="0" borderId="16" xfId="0" applyFont="1" applyFill="1" applyBorder="1" applyAlignment="1">
      <alignment horizontal="right"/>
    </xf>
    <xf numFmtId="0" fontId="14" fillId="0" borderId="43" xfId="0" applyFont="1" applyFill="1" applyBorder="1" applyAlignment="1">
      <alignment horizontal="right"/>
    </xf>
    <xf numFmtId="0" fontId="4" fillId="0" borderId="148" xfId="0" applyFont="1" applyBorder="1" applyAlignment="1">
      <alignment horizontal="center" shrinkToFit="1"/>
    </xf>
    <xf numFmtId="0" fontId="4" fillId="0" borderId="85" xfId="0" applyFont="1" applyBorder="1" applyAlignment="1">
      <alignment horizontal="center" shrinkToFit="1"/>
    </xf>
    <xf numFmtId="0" fontId="24" fillId="0" borderId="138" xfId="0" applyFont="1" applyBorder="1" applyAlignment="1">
      <alignment horizontal="center" vertical="center"/>
    </xf>
    <xf numFmtId="0" fontId="24" fillId="0" borderId="133"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参考様式" xfId="60"/>
    <cellStyle name="良い" xfId="61"/>
  </cellStyles>
  <dxfs count="40">
    <dxf>
      <fill>
        <patternFill>
          <bgColor theme="8" tint="0.5999600291252136"/>
        </patternFill>
      </fill>
    </dxf>
    <dxf>
      <fill>
        <patternFill>
          <bgColor rgb="FF92D050"/>
        </patternFill>
      </fill>
    </dxf>
    <dxf>
      <fill>
        <patternFill>
          <bgColor theme="4" tint="0.3999499976634979"/>
        </patternFill>
      </fill>
    </dxf>
    <dxf>
      <fill>
        <patternFill>
          <bgColor theme="8" tint="0.5999600291252136"/>
        </patternFill>
      </fill>
    </dxf>
    <dxf>
      <fill>
        <patternFill>
          <bgColor rgb="FF92D050"/>
        </patternFill>
      </fill>
    </dxf>
    <dxf>
      <fill>
        <patternFill>
          <bgColor theme="4" tint="0.3999499976634979"/>
        </patternFill>
      </fill>
    </dxf>
    <dxf>
      <font>
        <color indexed="10"/>
      </font>
    </dxf>
    <dxf>
      <font>
        <color indexed="12"/>
      </font>
    </dxf>
    <dxf>
      <font>
        <color indexed="10"/>
      </font>
    </dxf>
    <dxf>
      <font>
        <color indexed="12"/>
      </font>
    </dxf>
    <dxf>
      <fill>
        <patternFill>
          <bgColor theme="8" tint="0.5999600291252136"/>
        </patternFill>
      </fill>
    </dxf>
    <dxf>
      <fill>
        <patternFill>
          <bgColor rgb="FF92D050"/>
        </patternFill>
      </fill>
    </dxf>
    <dxf>
      <fill>
        <patternFill>
          <bgColor theme="4" tint="0.3999499976634979"/>
        </patternFill>
      </fill>
    </dxf>
    <dxf>
      <font>
        <color auto="1"/>
      </font>
      <fill>
        <patternFill>
          <bgColor rgb="FF92D050"/>
        </patternFill>
      </fill>
    </dxf>
    <dxf>
      <fill>
        <patternFill>
          <bgColor theme="8" tint="0.5999600291252136"/>
        </patternFill>
      </fill>
    </dxf>
    <dxf>
      <fill>
        <patternFill>
          <bgColor rgb="FF92D050"/>
        </patternFill>
      </fill>
    </dxf>
    <dxf>
      <fill>
        <patternFill>
          <bgColor theme="4" tint="0.3999499976634979"/>
        </patternFill>
      </fill>
    </dxf>
    <dxf>
      <fill>
        <patternFill>
          <bgColor theme="8" tint="0.5999600291252136"/>
        </patternFill>
      </fill>
    </dxf>
    <dxf>
      <fill>
        <patternFill>
          <bgColor rgb="FF92D050"/>
        </patternFill>
      </fill>
    </dxf>
    <dxf>
      <fill>
        <patternFill>
          <bgColor theme="4" tint="0.3999499976634979"/>
        </patternFill>
      </fill>
    </dxf>
    <dxf>
      <fill>
        <patternFill>
          <bgColor theme="8" tint="0.5999600291252136"/>
        </patternFill>
      </fill>
    </dxf>
    <dxf>
      <fill>
        <patternFill>
          <bgColor rgb="FF92D050"/>
        </patternFill>
      </fill>
    </dxf>
    <dxf>
      <fill>
        <patternFill>
          <bgColor theme="4" tint="0.3999499976634979"/>
        </patternFill>
      </fill>
    </dxf>
    <dxf>
      <font>
        <color indexed="10"/>
      </font>
    </dxf>
    <dxf>
      <font>
        <color indexed="12"/>
      </font>
    </dxf>
    <dxf>
      <font>
        <color indexed="10"/>
      </font>
    </dxf>
    <dxf>
      <font>
        <color indexed="12"/>
      </font>
    </dxf>
    <dxf>
      <fill>
        <patternFill>
          <bgColor rgb="FF92D050"/>
        </patternFill>
      </fill>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rgb="FF0000FF"/>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190500</xdr:colOff>
      <xdr:row>4</xdr:row>
      <xdr:rowOff>47625</xdr:rowOff>
    </xdr:from>
    <xdr:ext cx="2228850" cy="590550"/>
    <xdr:sp>
      <xdr:nvSpPr>
        <xdr:cNvPr id="1" name="テキスト ボックス 1"/>
        <xdr:cNvSpPr txBox="1">
          <a:spLocks noChangeArrowheads="1"/>
        </xdr:cNvSpPr>
      </xdr:nvSpPr>
      <xdr:spPr>
        <a:xfrm>
          <a:off x="190500" y="819150"/>
          <a:ext cx="2228850" cy="590550"/>
        </a:xfrm>
        <a:prstGeom prst="rect">
          <a:avLst/>
        </a:prstGeom>
        <a:solidFill>
          <a:srgbClr val="FFFF99"/>
        </a:solid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ユニット名を記載してください。また、夜勤のペアユニットで一枚の紙に並列してください。</a:t>
          </a:r>
        </a:p>
      </xdr:txBody>
    </xdr:sp>
    <xdr:clientData/>
  </xdr:oneCellAnchor>
  <xdr:twoCellAnchor>
    <xdr:from>
      <xdr:col>0</xdr:col>
      <xdr:colOff>704850</xdr:colOff>
      <xdr:row>6</xdr:row>
      <xdr:rowOff>133350</xdr:rowOff>
    </xdr:from>
    <xdr:to>
      <xdr:col>1</xdr:col>
      <xdr:colOff>19050</xdr:colOff>
      <xdr:row>7</xdr:row>
      <xdr:rowOff>95250</xdr:rowOff>
    </xdr:to>
    <xdr:sp>
      <xdr:nvSpPr>
        <xdr:cNvPr id="2" name="直線矢印コネクタ 3"/>
        <xdr:cNvSpPr>
          <a:spLocks/>
        </xdr:cNvSpPr>
      </xdr:nvSpPr>
      <xdr:spPr>
        <a:xfrm flipH="1">
          <a:off x="704850" y="1371600"/>
          <a:ext cx="361950" cy="1905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0</xdr:col>
      <xdr:colOff>771525</xdr:colOff>
      <xdr:row>6</xdr:row>
      <xdr:rowOff>133350</xdr:rowOff>
    </xdr:from>
    <xdr:to>
      <xdr:col>1</xdr:col>
      <xdr:colOff>19050</xdr:colOff>
      <xdr:row>14</xdr:row>
      <xdr:rowOff>38100</xdr:rowOff>
    </xdr:to>
    <xdr:sp>
      <xdr:nvSpPr>
        <xdr:cNvPr id="3" name="直線矢印コネクタ 4"/>
        <xdr:cNvSpPr>
          <a:spLocks/>
        </xdr:cNvSpPr>
      </xdr:nvSpPr>
      <xdr:spPr>
        <a:xfrm flipH="1">
          <a:off x="771525" y="1371600"/>
          <a:ext cx="295275" cy="17335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oneCellAnchor>
    <xdr:from>
      <xdr:col>3</xdr:col>
      <xdr:colOff>571500</xdr:colOff>
      <xdr:row>4</xdr:row>
      <xdr:rowOff>66675</xdr:rowOff>
    </xdr:from>
    <xdr:ext cx="2009775" cy="504825"/>
    <xdr:sp>
      <xdr:nvSpPr>
        <xdr:cNvPr id="4" name="テキスト ボックス 7"/>
        <xdr:cNvSpPr txBox="1">
          <a:spLocks noChangeArrowheads="1"/>
        </xdr:cNvSpPr>
      </xdr:nvSpPr>
      <xdr:spPr>
        <a:xfrm>
          <a:off x="2790825" y="838200"/>
          <a:ext cx="2009775" cy="504825"/>
        </a:xfrm>
        <a:prstGeom prst="rect">
          <a:avLst/>
        </a:prstGeom>
        <a:solidFill>
          <a:srgbClr val="FFFF99"/>
        </a:solid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ユニットリーダーが分かるように印をつけてください。</a:t>
          </a:r>
        </a:p>
      </xdr:txBody>
    </xdr:sp>
    <xdr:clientData/>
  </xdr:oneCellAnchor>
  <xdr:twoCellAnchor>
    <xdr:from>
      <xdr:col>3</xdr:col>
      <xdr:colOff>533400</xdr:colOff>
      <xdr:row>6</xdr:row>
      <xdr:rowOff>76200</xdr:rowOff>
    </xdr:from>
    <xdr:to>
      <xdr:col>3</xdr:col>
      <xdr:colOff>923925</xdr:colOff>
      <xdr:row>8</xdr:row>
      <xdr:rowOff>57150</xdr:rowOff>
    </xdr:to>
    <xdr:sp>
      <xdr:nvSpPr>
        <xdr:cNvPr id="5" name="直線矢印コネクタ 8"/>
        <xdr:cNvSpPr>
          <a:spLocks/>
        </xdr:cNvSpPr>
      </xdr:nvSpPr>
      <xdr:spPr>
        <a:xfrm flipH="1">
          <a:off x="2752725" y="1314450"/>
          <a:ext cx="390525" cy="4381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oneCellAnchor>
    <xdr:from>
      <xdr:col>30</xdr:col>
      <xdr:colOff>0</xdr:colOff>
      <xdr:row>0</xdr:row>
      <xdr:rowOff>38100</xdr:rowOff>
    </xdr:from>
    <xdr:ext cx="4505325" cy="561975"/>
    <xdr:sp>
      <xdr:nvSpPr>
        <xdr:cNvPr id="6" name="テキスト ボックス 10"/>
        <xdr:cNvSpPr txBox="1">
          <a:spLocks noChangeArrowheads="1"/>
        </xdr:cNvSpPr>
      </xdr:nvSpPr>
      <xdr:spPr>
        <a:xfrm>
          <a:off x="10496550" y="38100"/>
          <a:ext cx="4505325" cy="561975"/>
        </a:xfrm>
        <a:prstGeom prst="rect">
          <a:avLst/>
        </a:prstGeom>
        <a:solidFill>
          <a:srgbClr val="FFFF99"/>
        </a:solid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地域密着型介護老人福祉施設に（介護予防）短期入所生活介護を併設する場合は、両方のサービス名を記入してください。</a:t>
          </a:r>
        </a:p>
      </xdr:txBody>
    </xdr:sp>
    <xdr:clientData/>
  </xdr:oneCellAnchor>
  <xdr:twoCellAnchor>
    <xdr:from>
      <xdr:col>36</xdr:col>
      <xdr:colOff>1038225</xdr:colOff>
      <xdr:row>2</xdr:row>
      <xdr:rowOff>66675</xdr:rowOff>
    </xdr:from>
    <xdr:to>
      <xdr:col>37</xdr:col>
      <xdr:colOff>476250</xdr:colOff>
      <xdr:row>3</xdr:row>
      <xdr:rowOff>180975</xdr:rowOff>
    </xdr:to>
    <xdr:sp>
      <xdr:nvSpPr>
        <xdr:cNvPr id="7" name="直線矢印コネクタ 11"/>
        <xdr:cNvSpPr>
          <a:spLocks/>
        </xdr:cNvSpPr>
      </xdr:nvSpPr>
      <xdr:spPr>
        <a:xfrm flipH="1">
          <a:off x="13192125" y="428625"/>
          <a:ext cx="723900" cy="2857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oneCellAnchor>
    <xdr:from>
      <xdr:col>15</xdr:col>
      <xdr:colOff>219075</xdr:colOff>
      <xdr:row>0</xdr:row>
      <xdr:rowOff>47625</xdr:rowOff>
    </xdr:from>
    <xdr:ext cx="3228975" cy="1181100"/>
    <xdr:sp>
      <xdr:nvSpPr>
        <xdr:cNvPr id="8" name="テキスト ボックス 15"/>
        <xdr:cNvSpPr txBox="1">
          <a:spLocks noChangeArrowheads="1"/>
        </xdr:cNvSpPr>
      </xdr:nvSpPr>
      <xdr:spPr>
        <a:xfrm>
          <a:off x="6572250" y="47625"/>
          <a:ext cx="3228975" cy="1181100"/>
        </a:xfrm>
        <a:prstGeom prst="rect">
          <a:avLst/>
        </a:prstGeom>
        <a:solidFill>
          <a:srgbClr val="FFFF99"/>
        </a:solid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常勤職員の休暇等の期間は、暦月で１月を超えるものでない限り、常勤換算の計算上は勤務したものとみなすことができます。その場合、勤務時間数欄には「休」と記入し、勤務時間の合計に含めてください。</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非常勤職員の休暇は常勤換算の計算に含めることはできません。</a:t>
          </a:r>
        </a:p>
      </xdr:txBody>
    </xdr:sp>
    <xdr:clientData/>
  </xdr:oneCellAnchor>
  <xdr:twoCellAnchor>
    <xdr:from>
      <xdr:col>14</xdr:col>
      <xdr:colOff>247650</xdr:colOff>
      <xdr:row>5</xdr:row>
      <xdr:rowOff>171450</xdr:rowOff>
    </xdr:from>
    <xdr:to>
      <xdr:col>18</xdr:col>
      <xdr:colOff>76200</xdr:colOff>
      <xdr:row>10</xdr:row>
      <xdr:rowOff>57150</xdr:rowOff>
    </xdr:to>
    <xdr:sp>
      <xdr:nvSpPr>
        <xdr:cNvPr id="9" name="直線矢印コネクタ 16"/>
        <xdr:cNvSpPr>
          <a:spLocks/>
        </xdr:cNvSpPr>
      </xdr:nvSpPr>
      <xdr:spPr>
        <a:xfrm flipH="1">
          <a:off x="6324600" y="1181100"/>
          <a:ext cx="933450" cy="10287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18</xdr:col>
      <xdr:colOff>76200</xdr:colOff>
      <xdr:row>5</xdr:row>
      <xdr:rowOff>171450</xdr:rowOff>
    </xdr:from>
    <xdr:to>
      <xdr:col>37</xdr:col>
      <xdr:colOff>95250</xdr:colOff>
      <xdr:row>10</xdr:row>
      <xdr:rowOff>76200</xdr:rowOff>
    </xdr:to>
    <xdr:sp>
      <xdr:nvSpPr>
        <xdr:cNvPr id="10" name="直線矢印コネクタ 18"/>
        <xdr:cNvSpPr>
          <a:spLocks/>
        </xdr:cNvSpPr>
      </xdr:nvSpPr>
      <xdr:spPr>
        <a:xfrm>
          <a:off x="7258050" y="1181100"/>
          <a:ext cx="6276975" cy="10477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oneCellAnchor>
    <xdr:from>
      <xdr:col>1</xdr:col>
      <xdr:colOff>0</xdr:colOff>
      <xdr:row>13</xdr:row>
      <xdr:rowOff>76200</xdr:rowOff>
    </xdr:from>
    <xdr:ext cx="1905000" cy="438150"/>
    <xdr:sp>
      <xdr:nvSpPr>
        <xdr:cNvPr id="11" name="テキスト ボックス 21"/>
        <xdr:cNvSpPr txBox="1">
          <a:spLocks noChangeArrowheads="1"/>
        </xdr:cNvSpPr>
      </xdr:nvSpPr>
      <xdr:spPr>
        <a:xfrm>
          <a:off x="1047750" y="2914650"/>
          <a:ext cx="1905000" cy="438150"/>
        </a:xfrm>
        <a:prstGeom prst="rect">
          <a:avLst/>
        </a:prstGeom>
        <a:solidFill>
          <a:srgbClr val="FFFF99"/>
        </a:solid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ユニットを跨ぐ場合には名前が複数回登場します。</a:t>
          </a:r>
        </a:p>
      </xdr:txBody>
    </xdr:sp>
    <xdr:clientData/>
  </xdr:oneCellAnchor>
  <xdr:twoCellAnchor>
    <xdr:from>
      <xdr:col>2</xdr:col>
      <xdr:colOff>628650</xdr:colOff>
      <xdr:row>11</xdr:row>
      <xdr:rowOff>171450</xdr:rowOff>
    </xdr:from>
    <xdr:to>
      <xdr:col>3</xdr:col>
      <xdr:colOff>390525</xdr:colOff>
      <xdr:row>13</xdr:row>
      <xdr:rowOff>114300</xdr:rowOff>
    </xdr:to>
    <xdr:sp>
      <xdr:nvSpPr>
        <xdr:cNvPr id="12" name="直線矢印コネクタ 22"/>
        <xdr:cNvSpPr>
          <a:spLocks/>
        </xdr:cNvSpPr>
      </xdr:nvSpPr>
      <xdr:spPr>
        <a:xfrm flipV="1">
          <a:off x="1981200" y="2552700"/>
          <a:ext cx="628650" cy="4000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oneCellAnchor>
    <xdr:from>
      <xdr:col>0</xdr:col>
      <xdr:colOff>95250</xdr:colOff>
      <xdr:row>17</xdr:row>
      <xdr:rowOff>19050</xdr:rowOff>
    </xdr:from>
    <xdr:ext cx="2371725" cy="438150"/>
    <xdr:sp>
      <xdr:nvSpPr>
        <xdr:cNvPr id="13" name="テキスト ボックス 26"/>
        <xdr:cNvSpPr txBox="1">
          <a:spLocks noChangeArrowheads="1"/>
        </xdr:cNvSpPr>
      </xdr:nvSpPr>
      <xdr:spPr>
        <a:xfrm>
          <a:off x="95250" y="3771900"/>
          <a:ext cx="2371725" cy="438150"/>
        </a:xfrm>
        <a:prstGeom prst="rect">
          <a:avLst/>
        </a:prstGeom>
        <a:solidFill>
          <a:srgbClr val="FFFF99"/>
        </a:solid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正社員＝「常勤」、パート＝「非常勤」という意味ではありません。</a:t>
          </a:r>
        </a:p>
      </xdr:txBody>
    </xdr:sp>
    <xdr:clientData/>
  </xdr:oneCellAnchor>
  <xdr:twoCellAnchor>
    <xdr:from>
      <xdr:col>2</xdr:col>
      <xdr:colOff>476250</xdr:colOff>
      <xdr:row>15</xdr:row>
      <xdr:rowOff>19050</xdr:rowOff>
    </xdr:from>
    <xdr:to>
      <xdr:col>3</xdr:col>
      <xdr:colOff>85725</xdr:colOff>
      <xdr:row>19</xdr:row>
      <xdr:rowOff>95250</xdr:rowOff>
    </xdr:to>
    <xdr:sp>
      <xdr:nvSpPr>
        <xdr:cNvPr id="14" name="直線矢印コネクタ 24"/>
        <xdr:cNvSpPr>
          <a:spLocks/>
        </xdr:cNvSpPr>
      </xdr:nvSpPr>
      <xdr:spPr>
        <a:xfrm>
          <a:off x="1828800" y="3314700"/>
          <a:ext cx="476250" cy="9906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209550</xdr:colOff>
      <xdr:row>18</xdr:row>
      <xdr:rowOff>190500</xdr:rowOff>
    </xdr:from>
    <xdr:to>
      <xdr:col>2</xdr:col>
      <xdr:colOff>66675</xdr:colOff>
      <xdr:row>20</xdr:row>
      <xdr:rowOff>104775</xdr:rowOff>
    </xdr:to>
    <xdr:sp>
      <xdr:nvSpPr>
        <xdr:cNvPr id="15" name="直線矢印コネクタ 27"/>
        <xdr:cNvSpPr>
          <a:spLocks/>
        </xdr:cNvSpPr>
      </xdr:nvSpPr>
      <xdr:spPr>
        <a:xfrm flipH="1">
          <a:off x="1257300" y="4171950"/>
          <a:ext cx="161925" cy="3714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oneCellAnchor>
    <xdr:from>
      <xdr:col>0</xdr:col>
      <xdr:colOff>95250</xdr:colOff>
      <xdr:row>25</xdr:row>
      <xdr:rowOff>123825</xdr:rowOff>
    </xdr:from>
    <xdr:ext cx="4248150" cy="571500"/>
    <xdr:sp>
      <xdr:nvSpPr>
        <xdr:cNvPr id="16" name="テキスト ボックス 29"/>
        <xdr:cNvSpPr txBox="1">
          <a:spLocks noChangeArrowheads="1"/>
        </xdr:cNvSpPr>
      </xdr:nvSpPr>
      <xdr:spPr>
        <a:xfrm>
          <a:off x="95250" y="5553075"/>
          <a:ext cx="4248150" cy="571500"/>
        </a:xfrm>
        <a:prstGeom prst="rect">
          <a:avLst/>
        </a:prstGeom>
        <a:solidFill>
          <a:srgbClr val="FFFF99"/>
        </a:solid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日常生活継続支援加算やサービス提供体制強化加算（</a:t>
          </a:r>
          <a:r>
            <a:rPr lang="en-US" cap="none" sz="900" b="0" i="0" u="none" baseline="0">
              <a:solidFill>
                <a:srgbClr val="000000"/>
              </a:solidFill>
              <a:latin typeface="Calibri"/>
              <a:ea typeface="Calibri"/>
              <a:cs typeface="Calibri"/>
            </a:rPr>
            <a:t>Ⅰ</a:t>
          </a:r>
          <a:r>
            <a:rPr lang="en-US" cap="none" sz="900" b="0" i="0" u="none" baseline="0">
              <a:solidFill>
                <a:srgbClr val="000000"/>
              </a:solidFill>
              <a:latin typeface="ＭＳ Ｐゴシック"/>
              <a:ea typeface="ＭＳ Ｐゴシック"/>
              <a:cs typeface="ＭＳ Ｐゴシック"/>
            </a:rPr>
            <a:t>）を算定する場合、介護福祉士資格を保有する介護職員は資格欄に記入してください。</a:t>
          </a:r>
        </a:p>
      </xdr:txBody>
    </xdr:sp>
    <xdr:clientData/>
  </xdr:oneCellAnchor>
  <xdr:twoCellAnchor>
    <xdr:from>
      <xdr:col>1</xdr:col>
      <xdr:colOff>114300</xdr:colOff>
      <xdr:row>21</xdr:row>
      <xdr:rowOff>85725</xdr:rowOff>
    </xdr:from>
    <xdr:to>
      <xdr:col>2</xdr:col>
      <xdr:colOff>209550</xdr:colOff>
      <xdr:row>25</xdr:row>
      <xdr:rowOff>142875</xdr:rowOff>
    </xdr:to>
    <xdr:sp>
      <xdr:nvSpPr>
        <xdr:cNvPr id="17" name="直線矢印コネクタ 30"/>
        <xdr:cNvSpPr>
          <a:spLocks/>
        </xdr:cNvSpPr>
      </xdr:nvSpPr>
      <xdr:spPr>
        <a:xfrm flipV="1">
          <a:off x="1162050" y="4752975"/>
          <a:ext cx="400050" cy="8191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oneCellAnchor>
    <xdr:from>
      <xdr:col>22</xdr:col>
      <xdr:colOff>9525</xdr:colOff>
      <xdr:row>22</xdr:row>
      <xdr:rowOff>38100</xdr:rowOff>
    </xdr:from>
    <xdr:ext cx="2105025" cy="581025"/>
    <xdr:sp>
      <xdr:nvSpPr>
        <xdr:cNvPr id="18" name="テキスト ボックス 32"/>
        <xdr:cNvSpPr txBox="1">
          <a:spLocks noChangeArrowheads="1"/>
        </xdr:cNvSpPr>
      </xdr:nvSpPr>
      <xdr:spPr>
        <a:xfrm>
          <a:off x="8296275" y="4933950"/>
          <a:ext cx="2105025" cy="581025"/>
        </a:xfrm>
        <a:prstGeom prst="rect">
          <a:avLst/>
        </a:prstGeom>
        <a:solidFill>
          <a:srgbClr val="FFFF99"/>
        </a:solid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夜間及び深夜については、ペアである２ユニットに１人の職員を配置します。</a:t>
          </a:r>
        </a:p>
      </xdr:txBody>
    </xdr:sp>
    <xdr:clientData/>
  </xdr:oneCellAnchor>
  <xdr:twoCellAnchor>
    <xdr:from>
      <xdr:col>20</xdr:col>
      <xdr:colOff>219075</xdr:colOff>
      <xdr:row>11</xdr:row>
      <xdr:rowOff>0</xdr:rowOff>
    </xdr:from>
    <xdr:to>
      <xdr:col>22</xdr:col>
      <xdr:colOff>123825</xdr:colOff>
      <xdr:row>22</xdr:row>
      <xdr:rowOff>76200</xdr:rowOff>
    </xdr:to>
    <xdr:sp>
      <xdr:nvSpPr>
        <xdr:cNvPr id="19" name="直線矢印コネクタ 33"/>
        <xdr:cNvSpPr>
          <a:spLocks/>
        </xdr:cNvSpPr>
      </xdr:nvSpPr>
      <xdr:spPr>
        <a:xfrm flipH="1" flipV="1">
          <a:off x="7953375" y="2381250"/>
          <a:ext cx="457200" cy="25908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oneCellAnchor>
    <xdr:from>
      <xdr:col>30</xdr:col>
      <xdr:colOff>95250</xdr:colOff>
      <xdr:row>19</xdr:row>
      <xdr:rowOff>114300</xdr:rowOff>
    </xdr:from>
    <xdr:ext cx="2524125" cy="733425"/>
    <xdr:sp>
      <xdr:nvSpPr>
        <xdr:cNvPr id="20" name="テキスト ボックス 35"/>
        <xdr:cNvSpPr txBox="1">
          <a:spLocks noChangeArrowheads="1"/>
        </xdr:cNvSpPr>
      </xdr:nvSpPr>
      <xdr:spPr>
        <a:xfrm>
          <a:off x="10591800" y="4324350"/>
          <a:ext cx="2524125" cy="733425"/>
        </a:xfrm>
        <a:prstGeom prst="rect">
          <a:avLst/>
        </a:prstGeom>
        <a:solidFill>
          <a:srgbClr val="FFFF99"/>
        </a:solid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日中時間帯（朝食から夕食まで）については各ユニットで常時１人以上配置されている必要があります。（空きがないように配置します。）</a:t>
          </a:r>
        </a:p>
      </xdr:txBody>
    </xdr:sp>
    <xdr:clientData/>
  </xdr:oneCellAnchor>
  <xdr:twoCellAnchor>
    <xdr:from>
      <xdr:col>26</xdr:col>
      <xdr:colOff>238125</xdr:colOff>
      <xdr:row>10</xdr:row>
      <xdr:rowOff>180975</xdr:rowOff>
    </xdr:from>
    <xdr:to>
      <xdr:col>31</xdr:col>
      <xdr:colOff>85725</xdr:colOff>
      <xdr:row>19</xdr:row>
      <xdr:rowOff>152400</xdr:rowOff>
    </xdr:to>
    <xdr:sp>
      <xdr:nvSpPr>
        <xdr:cNvPr id="21" name="直線矢印コネクタ 36"/>
        <xdr:cNvSpPr>
          <a:spLocks/>
        </xdr:cNvSpPr>
      </xdr:nvSpPr>
      <xdr:spPr>
        <a:xfrm flipH="1" flipV="1">
          <a:off x="9629775" y="2333625"/>
          <a:ext cx="1228725" cy="20288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26</xdr:col>
      <xdr:colOff>228600</xdr:colOff>
      <xdr:row>16</xdr:row>
      <xdr:rowOff>142875</xdr:rowOff>
    </xdr:from>
    <xdr:to>
      <xdr:col>31</xdr:col>
      <xdr:colOff>85725</xdr:colOff>
      <xdr:row>19</xdr:row>
      <xdr:rowOff>161925</xdr:rowOff>
    </xdr:to>
    <xdr:sp>
      <xdr:nvSpPr>
        <xdr:cNvPr id="22" name="直線矢印コネクタ 38"/>
        <xdr:cNvSpPr>
          <a:spLocks/>
        </xdr:cNvSpPr>
      </xdr:nvSpPr>
      <xdr:spPr>
        <a:xfrm flipH="1" flipV="1">
          <a:off x="9620250" y="3667125"/>
          <a:ext cx="1238250" cy="7048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oneCellAnchor>
    <xdr:from>
      <xdr:col>30</xdr:col>
      <xdr:colOff>190500</xdr:colOff>
      <xdr:row>13</xdr:row>
      <xdr:rowOff>28575</xdr:rowOff>
    </xdr:from>
    <xdr:ext cx="2762250" cy="733425"/>
    <xdr:sp>
      <xdr:nvSpPr>
        <xdr:cNvPr id="23" name="テキスト ボックス 40"/>
        <xdr:cNvSpPr txBox="1">
          <a:spLocks noChangeArrowheads="1"/>
        </xdr:cNvSpPr>
      </xdr:nvSpPr>
      <xdr:spPr>
        <a:xfrm>
          <a:off x="10687050" y="2867025"/>
          <a:ext cx="2762250" cy="733425"/>
        </a:xfrm>
        <a:prstGeom prst="rect">
          <a:avLst/>
        </a:prstGeom>
        <a:solidFill>
          <a:srgbClr val="FFFF99"/>
        </a:solid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常勤職員は、他の職務を兼務していない場合、常勤換算は１となります。</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シフトの都合で勤務時間が多い場合でも、１を超えることはありません。</a:t>
          </a:r>
        </a:p>
      </xdr:txBody>
    </xdr:sp>
    <xdr:clientData/>
  </xdr:oneCellAnchor>
  <xdr:twoCellAnchor>
    <xdr:from>
      <xdr:col>36</xdr:col>
      <xdr:colOff>790575</xdr:colOff>
      <xdr:row>16</xdr:row>
      <xdr:rowOff>19050</xdr:rowOff>
    </xdr:from>
    <xdr:to>
      <xdr:col>37</xdr:col>
      <xdr:colOff>152400</xdr:colOff>
      <xdr:row>17</xdr:row>
      <xdr:rowOff>161925</xdr:rowOff>
    </xdr:to>
    <xdr:sp>
      <xdr:nvSpPr>
        <xdr:cNvPr id="24" name="直線矢印コネクタ 41"/>
        <xdr:cNvSpPr>
          <a:spLocks/>
        </xdr:cNvSpPr>
      </xdr:nvSpPr>
      <xdr:spPr>
        <a:xfrm>
          <a:off x="12944475" y="3543300"/>
          <a:ext cx="647700" cy="3714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36</xdr:col>
      <xdr:colOff>809625</xdr:colOff>
      <xdr:row>16</xdr:row>
      <xdr:rowOff>28575</xdr:rowOff>
    </xdr:from>
    <xdr:to>
      <xdr:col>39</xdr:col>
      <xdr:colOff>285750</xdr:colOff>
      <xdr:row>17</xdr:row>
      <xdr:rowOff>104775</xdr:rowOff>
    </xdr:to>
    <xdr:sp>
      <xdr:nvSpPr>
        <xdr:cNvPr id="25" name="直線矢印コネクタ 43"/>
        <xdr:cNvSpPr>
          <a:spLocks/>
        </xdr:cNvSpPr>
      </xdr:nvSpPr>
      <xdr:spPr>
        <a:xfrm>
          <a:off x="12963525" y="3552825"/>
          <a:ext cx="1828800" cy="3048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oneCellAnchor>
    <xdr:from>
      <xdr:col>5</xdr:col>
      <xdr:colOff>95250</xdr:colOff>
      <xdr:row>12</xdr:row>
      <xdr:rowOff>19050</xdr:rowOff>
    </xdr:from>
    <xdr:ext cx="3438525" cy="981075"/>
    <xdr:sp>
      <xdr:nvSpPr>
        <xdr:cNvPr id="26" name="テキスト ボックス 46"/>
        <xdr:cNvSpPr txBox="1">
          <a:spLocks noChangeArrowheads="1"/>
        </xdr:cNvSpPr>
      </xdr:nvSpPr>
      <xdr:spPr>
        <a:xfrm>
          <a:off x="3705225" y="2628900"/>
          <a:ext cx="3438525" cy="981075"/>
        </a:xfrm>
        <a:prstGeom prst="rect">
          <a:avLst/>
        </a:prstGeom>
        <a:solidFill>
          <a:srgbClr val="FFFF99"/>
        </a:solid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次のいずれかに該当する場合、勤務形態は「Ｂ（常勤兼務）」または「Ｄ（非常勤兼務）」になります。</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1</a:t>
          </a:r>
          <a:r>
            <a:rPr lang="en-US" cap="none" sz="900" b="0" i="0" u="none" baseline="0">
              <a:solidFill>
                <a:srgbClr val="000000"/>
              </a:solidFill>
              <a:latin typeface="ＭＳ Ｐゴシック"/>
              <a:ea typeface="ＭＳ Ｐゴシック"/>
              <a:cs typeface="ＭＳ Ｐゴシック"/>
            </a:rPr>
            <a:t>）地域密着型介護老人福祉施設と（介護予防）短期入所生活介護の両方の業務に従事する場合</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2</a:t>
          </a:r>
          <a:r>
            <a:rPr lang="en-US" cap="none" sz="900" b="0" i="0" u="none" baseline="0">
              <a:solidFill>
                <a:srgbClr val="000000"/>
              </a:solidFill>
              <a:latin typeface="ＭＳ Ｐゴシック"/>
              <a:ea typeface="ＭＳ Ｐゴシック"/>
              <a:cs typeface="ＭＳ Ｐゴシック"/>
            </a:rPr>
            <a:t>）当該事業所の他の職務を兼務する場合</a:t>
          </a:r>
        </a:p>
      </xdr:txBody>
    </xdr:sp>
    <xdr:clientData/>
  </xdr:oneCellAnchor>
  <xdr:twoCellAnchor>
    <xdr:from>
      <xdr:col>1</xdr:col>
      <xdr:colOff>257175</xdr:colOff>
      <xdr:row>8</xdr:row>
      <xdr:rowOff>171450</xdr:rowOff>
    </xdr:from>
    <xdr:to>
      <xdr:col>5</xdr:col>
      <xdr:colOff>142875</xdr:colOff>
      <xdr:row>12</xdr:row>
      <xdr:rowOff>142875</xdr:rowOff>
    </xdr:to>
    <xdr:sp>
      <xdr:nvSpPr>
        <xdr:cNvPr id="27" name="直線矢印コネクタ 47"/>
        <xdr:cNvSpPr>
          <a:spLocks/>
        </xdr:cNvSpPr>
      </xdr:nvSpPr>
      <xdr:spPr>
        <a:xfrm flipH="1" flipV="1">
          <a:off x="1304925" y="1866900"/>
          <a:ext cx="2447925" cy="8858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oneCellAnchor>
    <xdr:from>
      <xdr:col>7</xdr:col>
      <xdr:colOff>123825</xdr:colOff>
      <xdr:row>21</xdr:row>
      <xdr:rowOff>123825</xdr:rowOff>
    </xdr:from>
    <xdr:ext cx="3457575" cy="581025"/>
    <xdr:sp>
      <xdr:nvSpPr>
        <xdr:cNvPr id="28" name="テキスト ボックス 49"/>
        <xdr:cNvSpPr txBox="1">
          <a:spLocks noChangeArrowheads="1"/>
        </xdr:cNvSpPr>
      </xdr:nvSpPr>
      <xdr:spPr>
        <a:xfrm>
          <a:off x="4267200" y="4791075"/>
          <a:ext cx="3457575" cy="581025"/>
        </a:xfrm>
        <a:prstGeom prst="rect">
          <a:avLst/>
        </a:prstGeom>
        <a:solidFill>
          <a:srgbClr val="FFFF99"/>
        </a:solid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複数ユニットにまたがって勤務する職員がいる場合には、当該職員が主に属するユニットの記載等をすることにより、一目で分かるようにしてください。</a:t>
          </a:r>
        </a:p>
      </xdr:txBody>
    </xdr:sp>
    <xdr:clientData/>
  </xdr:oneCellAnchor>
  <xdr:twoCellAnchor>
    <xdr:from>
      <xdr:col>3</xdr:col>
      <xdr:colOff>1000125</xdr:colOff>
      <xdr:row>19</xdr:row>
      <xdr:rowOff>180975</xdr:rowOff>
    </xdr:from>
    <xdr:to>
      <xdr:col>7</xdr:col>
      <xdr:colOff>171450</xdr:colOff>
      <xdr:row>22</xdr:row>
      <xdr:rowOff>0</xdr:rowOff>
    </xdr:to>
    <xdr:sp>
      <xdr:nvSpPr>
        <xdr:cNvPr id="29" name="直線矢印コネクタ 50"/>
        <xdr:cNvSpPr>
          <a:spLocks/>
        </xdr:cNvSpPr>
      </xdr:nvSpPr>
      <xdr:spPr>
        <a:xfrm flipH="1" flipV="1">
          <a:off x="3219450" y="4391025"/>
          <a:ext cx="1095375" cy="5048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oneCellAnchor>
    <xdr:from>
      <xdr:col>28</xdr:col>
      <xdr:colOff>238125</xdr:colOff>
      <xdr:row>35</xdr:row>
      <xdr:rowOff>209550</xdr:rowOff>
    </xdr:from>
    <xdr:ext cx="3495675" cy="495300"/>
    <xdr:sp>
      <xdr:nvSpPr>
        <xdr:cNvPr id="30" name="テキスト ボックス 53"/>
        <xdr:cNvSpPr txBox="1">
          <a:spLocks noChangeArrowheads="1"/>
        </xdr:cNvSpPr>
      </xdr:nvSpPr>
      <xdr:spPr>
        <a:xfrm>
          <a:off x="10182225" y="7296150"/>
          <a:ext cx="3495675" cy="495300"/>
        </a:xfrm>
        <a:prstGeom prst="rect">
          <a:avLst/>
        </a:prstGeom>
        <a:solidFill>
          <a:srgbClr val="FFFF99"/>
        </a:solid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常勤職員によって勤務すべき曜日が同じ場合と異なる場合で計算方法が異なります。</a:t>
          </a:r>
        </a:p>
      </xdr:txBody>
    </xdr:sp>
    <xdr:clientData/>
  </xdr:oneCellAnchor>
  <xdr:twoCellAnchor>
    <xdr:from>
      <xdr:col>8</xdr:col>
      <xdr:colOff>276225</xdr:colOff>
      <xdr:row>37</xdr:row>
      <xdr:rowOff>276225</xdr:rowOff>
    </xdr:from>
    <xdr:to>
      <xdr:col>25</xdr:col>
      <xdr:colOff>247650</xdr:colOff>
      <xdr:row>39</xdr:row>
      <xdr:rowOff>38100</xdr:rowOff>
    </xdr:to>
    <xdr:sp>
      <xdr:nvSpPr>
        <xdr:cNvPr id="31" name="円/楕円 54"/>
        <xdr:cNvSpPr>
          <a:spLocks/>
        </xdr:cNvSpPr>
      </xdr:nvSpPr>
      <xdr:spPr>
        <a:xfrm>
          <a:off x="4695825" y="7781925"/>
          <a:ext cx="4667250" cy="314325"/>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明朝"/>
              <a:ea typeface="ＭＳ 明朝"/>
              <a:cs typeface="ＭＳ 明朝"/>
            </a:rPr>
            <a:t/>
          </a:r>
        </a:p>
      </xdr:txBody>
    </xdr:sp>
    <xdr:clientData/>
  </xdr:twoCellAnchor>
  <xdr:twoCellAnchor>
    <xdr:from>
      <xdr:col>14</xdr:col>
      <xdr:colOff>152400</xdr:colOff>
      <xdr:row>35</xdr:row>
      <xdr:rowOff>304800</xdr:rowOff>
    </xdr:from>
    <xdr:to>
      <xdr:col>29</xdr:col>
      <xdr:colOff>38100</xdr:colOff>
      <xdr:row>37</xdr:row>
      <xdr:rowOff>66675</xdr:rowOff>
    </xdr:to>
    <xdr:sp>
      <xdr:nvSpPr>
        <xdr:cNvPr id="32" name="直線矢印コネクタ 55"/>
        <xdr:cNvSpPr>
          <a:spLocks/>
        </xdr:cNvSpPr>
      </xdr:nvSpPr>
      <xdr:spPr>
        <a:xfrm flipH="1">
          <a:off x="6229350" y="7391400"/>
          <a:ext cx="4029075" cy="1809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25</xdr:col>
      <xdr:colOff>47625</xdr:colOff>
      <xdr:row>35</xdr:row>
      <xdr:rowOff>295275</xdr:rowOff>
    </xdr:from>
    <xdr:to>
      <xdr:col>29</xdr:col>
      <xdr:colOff>28575</xdr:colOff>
      <xdr:row>38</xdr:row>
      <xdr:rowOff>95250</xdr:rowOff>
    </xdr:to>
    <xdr:sp>
      <xdr:nvSpPr>
        <xdr:cNvPr id="33" name="直線矢印コネクタ 58"/>
        <xdr:cNvSpPr>
          <a:spLocks/>
        </xdr:cNvSpPr>
      </xdr:nvSpPr>
      <xdr:spPr>
        <a:xfrm flipH="1">
          <a:off x="9163050" y="7381875"/>
          <a:ext cx="1085850" cy="4953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29</xdr:col>
      <xdr:colOff>0</xdr:colOff>
      <xdr:row>36</xdr:row>
      <xdr:rowOff>0</xdr:rowOff>
    </xdr:from>
    <xdr:to>
      <xdr:col>29</xdr:col>
      <xdr:colOff>9525</xdr:colOff>
      <xdr:row>39</xdr:row>
      <xdr:rowOff>19050</xdr:rowOff>
    </xdr:to>
    <xdr:sp>
      <xdr:nvSpPr>
        <xdr:cNvPr id="34" name="直線矢印コネクタ 61"/>
        <xdr:cNvSpPr>
          <a:spLocks/>
        </xdr:cNvSpPr>
      </xdr:nvSpPr>
      <xdr:spPr>
        <a:xfrm flipH="1">
          <a:off x="10220325" y="7410450"/>
          <a:ext cx="9525" cy="6667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19</xdr:row>
      <xdr:rowOff>0</xdr:rowOff>
    </xdr:from>
    <xdr:to>
      <xdr:col>31</xdr:col>
      <xdr:colOff>0</xdr:colOff>
      <xdr:row>19</xdr:row>
      <xdr:rowOff>0</xdr:rowOff>
    </xdr:to>
    <xdr:sp>
      <xdr:nvSpPr>
        <xdr:cNvPr id="1" name="Line 1"/>
        <xdr:cNvSpPr>
          <a:spLocks/>
        </xdr:cNvSpPr>
      </xdr:nvSpPr>
      <xdr:spPr>
        <a:xfrm flipV="1">
          <a:off x="4962525" y="4876800"/>
          <a:ext cx="17878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11</xdr:row>
      <xdr:rowOff>0</xdr:rowOff>
    </xdr:from>
    <xdr:to>
      <xdr:col>1</xdr:col>
      <xdr:colOff>0</xdr:colOff>
      <xdr:row>19</xdr:row>
      <xdr:rowOff>0</xdr:rowOff>
    </xdr:to>
    <xdr:sp fLocksText="0">
      <xdr:nvSpPr>
        <xdr:cNvPr id="2" name="Text Box 2"/>
        <xdr:cNvSpPr txBox="1">
          <a:spLocks noChangeArrowheads="1"/>
        </xdr:cNvSpPr>
      </xdr:nvSpPr>
      <xdr:spPr>
        <a:xfrm>
          <a:off x="0" y="2819400"/>
          <a:ext cx="285750" cy="2057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27</xdr:row>
      <xdr:rowOff>0</xdr:rowOff>
    </xdr:from>
    <xdr:to>
      <xdr:col>1</xdr:col>
      <xdr:colOff>0</xdr:colOff>
      <xdr:row>29</xdr:row>
      <xdr:rowOff>0</xdr:rowOff>
    </xdr:to>
    <xdr:sp>
      <xdr:nvSpPr>
        <xdr:cNvPr id="3" name="Text Box 4"/>
        <xdr:cNvSpPr txBox="1">
          <a:spLocks noChangeArrowheads="1"/>
        </xdr:cNvSpPr>
      </xdr:nvSpPr>
      <xdr:spPr>
        <a:xfrm>
          <a:off x="0" y="6934200"/>
          <a:ext cx="285750" cy="51435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clientData/>
  </xdr:twoCellAnchor>
  <xdr:twoCellAnchor>
    <xdr:from>
      <xdr:col>4</xdr:col>
      <xdr:colOff>9525</xdr:colOff>
      <xdr:row>82</xdr:row>
      <xdr:rowOff>0</xdr:rowOff>
    </xdr:from>
    <xdr:to>
      <xdr:col>31</xdr:col>
      <xdr:colOff>0</xdr:colOff>
      <xdr:row>82</xdr:row>
      <xdr:rowOff>0</xdr:rowOff>
    </xdr:to>
    <xdr:sp>
      <xdr:nvSpPr>
        <xdr:cNvPr id="4" name="Line 5"/>
        <xdr:cNvSpPr>
          <a:spLocks/>
        </xdr:cNvSpPr>
      </xdr:nvSpPr>
      <xdr:spPr>
        <a:xfrm flipV="1">
          <a:off x="4962525" y="21078825"/>
          <a:ext cx="17878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9525</xdr:colOff>
      <xdr:row>19</xdr:row>
      <xdr:rowOff>0</xdr:rowOff>
    </xdr:from>
    <xdr:to>
      <xdr:col>31</xdr:col>
      <xdr:colOff>0</xdr:colOff>
      <xdr:row>19</xdr:row>
      <xdr:rowOff>0</xdr:rowOff>
    </xdr:to>
    <xdr:sp>
      <xdr:nvSpPr>
        <xdr:cNvPr id="5" name="Line 7"/>
        <xdr:cNvSpPr>
          <a:spLocks/>
        </xdr:cNvSpPr>
      </xdr:nvSpPr>
      <xdr:spPr>
        <a:xfrm flipV="1">
          <a:off x="4962525" y="4876800"/>
          <a:ext cx="17878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27</xdr:row>
      <xdr:rowOff>0</xdr:rowOff>
    </xdr:from>
    <xdr:to>
      <xdr:col>1</xdr:col>
      <xdr:colOff>0</xdr:colOff>
      <xdr:row>29</xdr:row>
      <xdr:rowOff>0</xdr:rowOff>
    </xdr:to>
    <xdr:sp>
      <xdr:nvSpPr>
        <xdr:cNvPr id="6" name="Text Box 10"/>
        <xdr:cNvSpPr txBox="1">
          <a:spLocks noChangeArrowheads="1"/>
        </xdr:cNvSpPr>
      </xdr:nvSpPr>
      <xdr:spPr>
        <a:xfrm>
          <a:off x="0" y="6934200"/>
          <a:ext cx="285750" cy="51435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clientData/>
  </xdr:twoCellAnchor>
  <xdr:twoCellAnchor>
    <xdr:from>
      <xdr:col>4</xdr:col>
      <xdr:colOff>9525</xdr:colOff>
      <xdr:row>96</xdr:row>
      <xdr:rowOff>0</xdr:rowOff>
    </xdr:from>
    <xdr:to>
      <xdr:col>31</xdr:col>
      <xdr:colOff>0</xdr:colOff>
      <xdr:row>96</xdr:row>
      <xdr:rowOff>0</xdr:rowOff>
    </xdr:to>
    <xdr:sp>
      <xdr:nvSpPr>
        <xdr:cNvPr id="7" name="Line 5"/>
        <xdr:cNvSpPr>
          <a:spLocks/>
        </xdr:cNvSpPr>
      </xdr:nvSpPr>
      <xdr:spPr>
        <a:xfrm flipV="1">
          <a:off x="4962525" y="23393400"/>
          <a:ext cx="17878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9525</xdr:colOff>
      <xdr:row>96</xdr:row>
      <xdr:rowOff>0</xdr:rowOff>
    </xdr:from>
    <xdr:to>
      <xdr:col>31</xdr:col>
      <xdr:colOff>0</xdr:colOff>
      <xdr:row>96</xdr:row>
      <xdr:rowOff>0</xdr:rowOff>
    </xdr:to>
    <xdr:sp>
      <xdr:nvSpPr>
        <xdr:cNvPr id="8" name="Line 11"/>
        <xdr:cNvSpPr>
          <a:spLocks/>
        </xdr:cNvSpPr>
      </xdr:nvSpPr>
      <xdr:spPr>
        <a:xfrm flipV="1">
          <a:off x="4962525" y="23393400"/>
          <a:ext cx="17878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24</xdr:row>
      <xdr:rowOff>0</xdr:rowOff>
    </xdr:from>
    <xdr:to>
      <xdr:col>32</xdr:col>
      <xdr:colOff>266700</xdr:colOff>
      <xdr:row>24</xdr:row>
      <xdr:rowOff>0</xdr:rowOff>
    </xdr:to>
    <xdr:sp>
      <xdr:nvSpPr>
        <xdr:cNvPr id="1" name="Line 1"/>
        <xdr:cNvSpPr>
          <a:spLocks/>
        </xdr:cNvSpPr>
      </xdr:nvSpPr>
      <xdr:spPr>
        <a:xfrm flipV="1">
          <a:off x="1447800" y="6553200"/>
          <a:ext cx="10744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13</xdr:row>
      <xdr:rowOff>0</xdr:rowOff>
    </xdr:from>
    <xdr:to>
      <xdr:col>1</xdr:col>
      <xdr:colOff>0</xdr:colOff>
      <xdr:row>23</xdr:row>
      <xdr:rowOff>0</xdr:rowOff>
    </xdr:to>
    <xdr:sp fLocksText="0">
      <xdr:nvSpPr>
        <xdr:cNvPr id="2" name="Text Box 2"/>
        <xdr:cNvSpPr txBox="1">
          <a:spLocks noChangeArrowheads="1"/>
        </xdr:cNvSpPr>
      </xdr:nvSpPr>
      <xdr:spPr>
        <a:xfrm>
          <a:off x="0" y="3514725"/>
          <a:ext cx="285750" cy="276225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59</xdr:row>
      <xdr:rowOff>0</xdr:rowOff>
    </xdr:from>
    <xdr:to>
      <xdr:col>1</xdr:col>
      <xdr:colOff>0</xdr:colOff>
      <xdr:row>73</xdr:row>
      <xdr:rowOff>0</xdr:rowOff>
    </xdr:to>
    <xdr:sp>
      <xdr:nvSpPr>
        <xdr:cNvPr id="3" name="Text Box 4"/>
        <xdr:cNvSpPr txBox="1">
          <a:spLocks noChangeArrowheads="1"/>
        </xdr:cNvSpPr>
      </xdr:nvSpPr>
      <xdr:spPr>
        <a:xfrm>
          <a:off x="0" y="14687550"/>
          <a:ext cx="285750" cy="346710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clientData/>
  </xdr:twoCellAnchor>
  <xdr:twoCellAnchor>
    <xdr:from>
      <xdr:col>2</xdr:col>
      <xdr:colOff>9525</xdr:colOff>
      <xdr:row>24</xdr:row>
      <xdr:rowOff>0</xdr:rowOff>
    </xdr:from>
    <xdr:to>
      <xdr:col>32</xdr:col>
      <xdr:colOff>266700</xdr:colOff>
      <xdr:row>24</xdr:row>
      <xdr:rowOff>0</xdr:rowOff>
    </xdr:to>
    <xdr:sp>
      <xdr:nvSpPr>
        <xdr:cNvPr id="4" name="Line 7"/>
        <xdr:cNvSpPr>
          <a:spLocks/>
        </xdr:cNvSpPr>
      </xdr:nvSpPr>
      <xdr:spPr>
        <a:xfrm flipV="1">
          <a:off x="1447800" y="6553200"/>
          <a:ext cx="10744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13</xdr:row>
      <xdr:rowOff>0</xdr:rowOff>
    </xdr:from>
    <xdr:to>
      <xdr:col>1</xdr:col>
      <xdr:colOff>0</xdr:colOff>
      <xdr:row>23</xdr:row>
      <xdr:rowOff>0</xdr:rowOff>
    </xdr:to>
    <xdr:sp fLocksText="0">
      <xdr:nvSpPr>
        <xdr:cNvPr id="5" name="Text Box 8"/>
        <xdr:cNvSpPr txBox="1">
          <a:spLocks noChangeArrowheads="1"/>
        </xdr:cNvSpPr>
      </xdr:nvSpPr>
      <xdr:spPr>
        <a:xfrm>
          <a:off x="0" y="3514725"/>
          <a:ext cx="285750" cy="276225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59</xdr:row>
      <xdr:rowOff>0</xdr:rowOff>
    </xdr:from>
    <xdr:to>
      <xdr:col>1</xdr:col>
      <xdr:colOff>0</xdr:colOff>
      <xdr:row>73</xdr:row>
      <xdr:rowOff>0</xdr:rowOff>
    </xdr:to>
    <xdr:sp>
      <xdr:nvSpPr>
        <xdr:cNvPr id="6" name="Text Box 10"/>
        <xdr:cNvSpPr txBox="1">
          <a:spLocks noChangeArrowheads="1"/>
        </xdr:cNvSpPr>
      </xdr:nvSpPr>
      <xdr:spPr>
        <a:xfrm>
          <a:off x="0" y="14687550"/>
          <a:ext cx="285750" cy="346710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22</xdr:row>
      <xdr:rowOff>0</xdr:rowOff>
    </xdr:from>
    <xdr:to>
      <xdr:col>32</xdr:col>
      <xdr:colOff>266700</xdr:colOff>
      <xdr:row>22</xdr:row>
      <xdr:rowOff>0</xdr:rowOff>
    </xdr:to>
    <xdr:sp>
      <xdr:nvSpPr>
        <xdr:cNvPr id="1" name="Line 1"/>
        <xdr:cNvSpPr>
          <a:spLocks/>
        </xdr:cNvSpPr>
      </xdr:nvSpPr>
      <xdr:spPr>
        <a:xfrm flipV="1">
          <a:off x="1447800" y="5762625"/>
          <a:ext cx="10744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13</xdr:row>
      <xdr:rowOff>0</xdr:rowOff>
    </xdr:from>
    <xdr:to>
      <xdr:col>1</xdr:col>
      <xdr:colOff>0</xdr:colOff>
      <xdr:row>21</xdr:row>
      <xdr:rowOff>0</xdr:rowOff>
    </xdr:to>
    <xdr:sp fLocksText="0">
      <xdr:nvSpPr>
        <xdr:cNvPr id="2" name="Text Box 2"/>
        <xdr:cNvSpPr txBox="1">
          <a:spLocks noChangeArrowheads="1"/>
        </xdr:cNvSpPr>
      </xdr:nvSpPr>
      <xdr:spPr>
        <a:xfrm>
          <a:off x="0" y="3276600"/>
          <a:ext cx="285750" cy="22098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9525</xdr:colOff>
      <xdr:row>75</xdr:row>
      <xdr:rowOff>0</xdr:rowOff>
    </xdr:from>
    <xdr:to>
      <xdr:col>32</xdr:col>
      <xdr:colOff>266700</xdr:colOff>
      <xdr:row>75</xdr:row>
      <xdr:rowOff>0</xdr:rowOff>
    </xdr:to>
    <xdr:sp>
      <xdr:nvSpPr>
        <xdr:cNvPr id="3" name="Line 3"/>
        <xdr:cNvSpPr>
          <a:spLocks/>
        </xdr:cNvSpPr>
      </xdr:nvSpPr>
      <xdr:spPr>
        <a:xfrm flipV="1">
          <a:off x="1447800" y="21059775"/>
          <a:ext cx="10744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57</xdr:row>
      <xdr:rowOff>0</xdr:rowOff>
    </xdr:from>
    <xdr:to>
      <xdr:col>1</xdr:col>
      <xdr:colOff>0</xdr:colOff>
      <xdr:row>73</xdr:row>
      <xdr:rowOff>171450</xdr:rowOff>
    </xdr:to>
    <xdr:sp>
      <xdr:nvSpPr>
        <xdr:cNvPr id="4" name="Text Box 4"/>
        <xdr:cNvSpPr txBox="1">
          <a:spLocks noChangeArrowheads="1"/>
        </xdr:cNvSpPr>
      </xdr:nvSpPr>
      <xdr:spPr>
        <a:xfrm>
          <a:off x="0" y="14525625"/>
          <a:ext cx="285750" cy="598170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clientData/>
  </xdr:twoCellAnchor>
  <xdr:twoCellAnchor>
    <xdr:from>
      <xdr:col>2</xdr:col>
      <xdr:colOff>9525</xdr:colOff>
      <xdr:row>132</xdr:row>
      <xdr:rowOff>0</xdr:rowOff>
    </xdr:from>
    <xdr:to>
      <xdr:col>32</xdr:col>
      <xdr:colOff>266700</xdr:colOff>
      <xdr:row>132</xdr:row>
      <xdr:rowOff>0</xdr:rowOff>
    </xdr:to>
    <xdr:sp>
      <xdr:nvSpPr>
        <xdr:cNvPr id="5" name="Line 5"/>
        <xdr:cNvSpPr>
          <a:spLocks/>
        </xdr:cNvSpPr>
      </xdr:nvSpPr>
      <xdr:spPr>
        <a:xfrm flipV="1">
          <a:off x="1447800" y="34356675"/>
          <a:ext cx="10744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9525</xdr:colOff>
      <xdr:row>22</xdr:row>
      <xdr:rowOff>0</xdr:rowOff>
    </xdr:from>
    <xdr:to>
      <xdr:col>32</xdr:col>
      <xdr:colOff>266700</xdr:colOff>
      <xdr:row>22</xdr:row>
      <xdr:rowOff>0</xdr:rowOff>
    </xdr:to>
    <xdr:sp>
      <xdr:nvSpPr>
        <xdr:cNvPr id="6" name="Line 7"/>
        <xdr:cNvSpPr>
          <a:spLocks/>
        </xdr:cNvSpPr>
      </xdr:nvSpPr>
      <xdr:spPr>
        <a:xfrm flipV="1">
          <a:off x="1447800" y="5762625"/>
          <a:ext cx="10744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13</xdr:row>
      <xdr:rowOff>0</xdr:rowOff>
    </xdr:from>
    <xdr:to>
      <xdr:col>1</xdr:col>
      <xdr:colOff>0</xdr:colOff>
      <xdr:row>21</xdr:row>
      <xdr:rowOff>0</xdr:rowOff>
    </xdr:to>
    <xdr:sp fLocksText="0">
      <xdr:nvSpPr>
        <xdr:cNvPr id="7" name="Text Box 8"/>
        <xdr:cNvSpPr txBox="1">
          <a:spLocks noChangeArrowheads="1"/>
        </xdr:cNvSpPr>
      </xdr:nvSpPr>
      <xdr:spPr>
        <a:xfrm>
          <a:off x="0" y="3276600"/>
          <a:ext cx="285750" cy="22098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9525</xdr:colOff>
      <xdr:row>75</xdr:row>
      <xdr:rowOff>0</xdr:rowOff>
    </xdr:from>
    <xdr:to>
      <xdr:col>32</xdr:col>
      <xdr:colOff>266700</xdr:colOff>
      <xdr:row>75</xdr:row>
      <xdr:rowOff>0</xdr:rowOff>
    </xdr:to>
    <xdr:sp>
      <xdr:nvSpPr>
        <xdr:cNvPr id="8" name="Line 9"/>
        <xdr:cNvSpPr>
          <a:spLocks/>
        </xdr:cNvSpPr>
      </xdr:nvSpPr>
      <xdr:spPr>
        <a:xfrm flipV="1">
          <a:off x="1447800" y="21059775"/>
          <a:ext cx="10744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57</xdr:row>
      <xdr:rowOff>0</xdr:rowOff>
    </xdr:from>
    <xdr:to>
      <xdr:col>1</xdr:col>
      <xdr:colOff>0</xdr:colOff>
      <xdr:row>73</xdr:row>
      <xdr:rowOff>171450</xdr:rowOff>
    </xdr:to>
    <xdr:sp>
      <xdr:nvSpPr>
        <xdr:cNvPr id="9" name="Text Box 10"/>
        <xdr:cNvSpPr txBox="1">
          <a:spLocks noChangeArrowheads="1"/>
        </xdr:cNvSpPr>
      </xdr:nvSpPr>
      <xdr:spPr>
        <a:xfrm>
          <a:off x="0" y="14525625"/>
          <a:ext cx="285750" cy="598170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clientData/>
  </xdr:twoCellAnchor>
  <xdr:twoCellAnchor>
    <xdr:from>
      <xdr:col>2</xdr:col>
      <xdr:colOff>9525</xdr:colOff>
      <xdr:row>132</xdr:row>
      <xdr:rowOff>0</xdr:rowOff>
    </xdr:from>
    <xdr:to>
      <xdr:col>32</xdr:col>
      <xdr:colOff>266700</xdr:colOff>
      <xdr:row>132</xdr:row>
      <xdr:rowOff>0</xdr:rowOff>
    </xdr:to>
    <xdr:sp>
      <xdr:nvSpPr>
        <xdr:cNvPr id="10" name="Line 11"/>
        <xdr:cNvSpPr>
          <a:spLocks/>
        </xdr:cNvSpPr>
      </xdr:nvSpPr>
      <xdr:spPr>
        <a:xfrm flipV="1">
          <a:off x="1447800" y="34356675"/>
          <a:ext cx="10744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9525</xdr:colOff>
      <xdr:row>161</xdr:row>
      <xdr:rowOff>0</xdr:rowOff>
    </xdr:from>
    <xdr:to>
      <xdr:col>32</xdr:col>
      <xdr:colOff>266700</xdr:colOff>
      <xdr:row>161</xdr:row>
      <xdr:rowOff>0</xdr:rowOff>
    </xdr:to>
    <xdr:sp>
      <xdr:nvSpPr>
        <xdr:cNvPr id="11" name="Line 5"/>
        <xdr:cNvSpPr>
          <a:spLocks/>
        </xdr:cNvSpPr>
      </xdr:nvSpPr>
      <xdr:spPr>
        <a:xfrm flipV="1">
          <a:off x="1447800" y="40347900"/>
          <a:ext cx="10744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9525</xdr:colOff>
      <xdr:row>161</xdr:row>
      <xdr:rowOff>0</xdr:rowOff>
    </xdr:from>
    <xdr:to>
      <xdr:col>32</xdr:col>
      <xdr:colOff>266700</xdr:colOff>
      <xdr:row>161</xdr:row>
      <xdr:rowOff>0</xdr:rowOff>
    </xdr:to>
    <xdr:sp>
      <xdr:nvSpPr>
        <xdr:cNvPr id="12" name="Line 11"/>
        <xdr:cNvSpPr>
          <a:spLocks/>
        </xdr:cNvSpPr>
      </xdr:nvSpPr>
      <xdr:spPr>
        <a:xfrm flipV="1">
          <a:off x="1447800" y="40347900"/>
          <a:ext cx="10744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J46"/>
  <sheetViews>
    <sheetView tabSelected="1" view="pageBreakPreview" zoomScaleSheetLayoutView="100" zoomScalePageLayoutView="0" workbookViewId="0" topLeftCell="A1">
      <selection activeCell="C41" sqref="C41:J42"/>
    </sheetView>
  </sheetViews>
  <sheetFormatPr defaultColWidth="8.796875" defaultRowHeight="15"/>
  <cols>
    <col min="1" max="1" width="3" style="0" customWidth="1"/>
    <col min="2" max="2" width="1.390625" style="0" customWidth="1"/>
    <col min="10" max="10" width="11" style="0" customWidth="1"/>
  </cols>
  <sheetData>
    <row r="1" spans="1:10" ht="8.25" customHeight="1">
      <c r="A1" s="221"/>
      <c r="B1" s="222"/>
      <c r="C1" s="222"/>
      <c r="D1" s="222"/>
      <c r="E1" s="222"/>
      <c r="F1" s="222"/>
      <c r="G1" s="222"/>
      <c r="H1" s="222"/>
      <c r="I1" s="222"/>
      <c r="J1" s="223"/>
    </row>
    <row r="2" spans="1:10" ht="17.25">
      <c r="A2" s="1066" t="s">
        <v>138</v>
      </c>
      <c r="B2" s="1067"/>
      <c r="C2" s="1067"/>
      <c r="D2" s="1067"/>
      <c r="E2" s="1067"/>
      <c r="F2" s="1067"/>
      <c r="G2" s="1067"/>
      <c r="H2" s="1067"/>
      <c r="I2" s="1067"/>
      <c r="J2" s="1068"/>
    </row>
    <row r="3" spans="1:10" ht="8.25" customHeight="1">
      <c r="A3" s="219"/>
      <c r="B3" s="218"/>
      <c r="C3" s="218"/>
      <c r="D3" s="218"/>
      <c r="E3" s="218"/>
      <c r="F3" s="218"/>
      <c r="G3" s="218"/>
      <c r="H3" s="218"/>
      <c r="I3" s="218"/>
      <c r="J3" s="220"/>
    </row>
    <row r="6" spans="1:10" ht="14.25">
      <c r="A6">
        <v>1</v>
      </c>
      <c r="C6" s="1065" t="s">
        <v>139</v>
      </c>
      <c r="D6" s="1065"/>
      <c r="E6" s="1065"/>
      <c r="F6" s="1065"/>
      <c r="G6" s="1065"/>
      <c r="H6" s="1065"/>
      <c r="I6" s="1065"/>
      <c r="J6" s="1065"/>
    </row>
    <row r="7" spans="3:10" ht="14.25">
      <c r="C7" s="1065"/>
      <c r="D7" s="1065"/>
      <c r="E7" s="1065"/>
      <c r="F7" s="1065"/>
      <c r="G7" s="1065"/>
      <c r="H7" s="1065"/>
      <c r="I7" s="1065"/>
      <c r="J7" s="1065"/>
    </row>
    <row r="8" spans="3:10" ht="14.25">
      <c r="C8" s="217"/>
      <c r="D8" s="217"/>
      <c r="E8" s="217"/>
      <c r="F8" s="217"/>
      <c r="G8" s="217"/>
      <c r="H8" s="217"/>
      <c r="I8" s="217"/>
      <c r="J8" s="217"/>
    </row>
    <row r="9" spans="3:10" ht="14.25">
      <c r="C9" s="217"/>
      <c r="D9" s="217"/>
      <c r="E9" s="217"/>
      <c r="F9" s="217"/>
      <c r="G9" s="217"/>
      <c r="H9" s="217"/>
      <c r="I9" s="217"/>
      <c r="J9" s="217"/>
    </row>
    <row r="10" spans="1:10" ht="14.25">
      <c r="A10">
        <v>2</v>
      </c>
      <c r="C10" s="1065" t="s">
        <v>140</v>
      </c>
      <c r="D10" s="1065"/>
      <c r="E10" s="1065"/>
      <c r="F10" s="1065"/>
      <c r="G10" s="1065"/>
      <c r="H10" s="1065"/>
      <c r="I10" s="1065"/>
      <c r="J10" s="1065"/>
    </row>
    <row r="11" spans="3:10" ht="14.25">
      <c r="C11" s="1065"/>
      <c r="D11" s="1065"/>
      <c r="E11" s="1065"/>
      <c r="F11" s="1065"/>
      <c r="G11" s="1065"/>
      <c r="H11" s="1065"/>
      <c r="I11" s="1065"/>
      <c r="J11" s="1065"/>
    </row>
    <row r="12" spans="3:10" ht="14.25">
      <c r="C12" s="1065"/>
      <c r="D12" s="1065"/>
      <c r="E12" s="1065"/>
      <c r="F12" s="1065"/>
      <c r="G12" s="1065"/>
      <c r="H12" s="1065"/>
      <c r="I12" s="1065"/>
      <c r="J12" s="1065"/>
    </row>
    <row r="13" spans="3:10" ht="14.25">
      <c r="C13" s="217"/>
      <c r="D13" s="217"/>
      <c r="E13" s="217"/>
      <c r="F13" s="217"/>
      <c r="G13" s="217"/>
      <c r="H13" s="217"/>
      <c r="I13" s="217"/>
      <c r="J13" s="217"/>
    </row>
    <row r="14" spans="3:10" ht="14.25">
      <c r="C14" s="217"/>
      <c r="D14" s="217"/>
      <c r="E14" s="217"/>
      <c r="F14" s="217"/>
      <c r="G14" s="217"/>
      <c r="H14" s="217"/>
      <c r="I14" s="217"/>
      <c r="J14" s="217"/>
    </row>
    <row r="15" spans="1:10" ht="14.25">
      <c r="A15">
        <v>3</v>
      </c>
      <c r="C15" s="1065" t="s">
        <v>141</v>
      </c>
      <c r="D15" s="1065"/>
      <c r="E15" s="1065"/>
      <c r="F15" s="1065"/>
      <c r="G15" s="1065"/>
      <c r="H15" s="1065"/>
      <c r="I15" s="1065"/>
      <c r="J15" s="1065"/>
    </row>
    <row r="16" spans="3:10" ht="14.25">
      <c r="C16" s="1065"/>
      <c r="D16" s="1065"/>
      <c r="E16" s="1065"/>
      <c r="F16" s="1065"/>
      <c r="G16" s="1065"/>
      <c r="H16" s="1065"/>
      <c r="I16" s="1065"/>
      <c r="J16" s="1065"/>
    </row>
    <row r="17" spans="3:10" ht="14.25">
      <c r="C17" s="217"/>
      <c r="D17" s="217"/>
      <c r="E17" s="217"/>
      <c r="F17" s="217"/>
      <c r="G17" s="217"/>
      <c r="H17" s="217"/>
      <c r="I17" s="217"/>
      <c r="J17" s="217"/>
    </row>
    <row r="18" spans="3:10" ht="14.25">
      <c r="C18" s="217"/>
      <c r="D18" s="217"/>
      <c r="E18" s="217"/>
      <c r="F18" s="217"/>
      <c r="G18" s="217"/>
      <c r="H18" s="217"/>
      <c r="I18" s="217"/>
      <c r="J18" s="217"/>
    </row>
    <row r="19" spans="1:3" ht="14.25">
      <c r="A19">
        <v>4</v>
      </c>
      <c r="C19" t="s">
        <v>142</v>
      </c>
    </row>
    <row r="20" spans="3:10" ht="14.25">
      <c r="C20" s="1065" t="s">
        <v>149</v>
      </c>
      <c r="D20" s="1065"/>
      <c r="E20" s="1065"/>
      <c r="F20" s="1065"/>
      <c r="G20" s="1065"/>
      <c r="H20" s="1065"/>
      <c r="I20" s="1065"/>
      <c r="J20" s="1065"/>
    </row>
    <row r="21" spans="3:10" ht="14.25">
      <c r="C21" s="1065"/>
      <c r="D21" s="1065"/>
      <c r="E21" s="1065"/>
      <c r="F21" s="1065"/>
      <c r="G21" s="1065"/>
      <c r="H21" s="1065"/>
      <c r="I21" s="1065"/>
      <c r="J21" s="1065"/>
    </row>
    <row r="22" spans="3:10" ht="14.25">
      <c r="C22" s="1065"/>
      <c r="D22" s="1065"/>
      <c r="E22" s="1065"/>
      <c r="F22" s="1065"/>
      <c r="G22" s="1065"/>
      <c r="H22" s="1065"/>
      <c r="I22" s="1065"/>
      <c r="J22" s="1065"/>
    </row>
    <row r="23" spans="3:10" ht="14.25">
      <c r="C23" s="1065"/>
      <c r="D23" s="1065"/>
      <c r="E23" s="1065"/>
      <c r="F23" s="1065"/>
      <c r="G23" s="1065"/>
      <c r="H23" s="1065"/>
      <c r="I23" s="1065"/>
      <c r="J23" s="1065"/>
    </row>
    <row r="24" spans="3:10" ht="14.25">
      <c r="C24" s="1065"/>
      <c r="D24" s="1065"/>
      <c r="E24" s="1065"/>
      <c r="F24" s="1065"/>
      <c r="G24" s="1065"/>
      <c r="H24" s="1065"/>
      <c r="I24" s="1065"/>
      <c r="J24" s="1065"/>
    </row>
    <row r="25" spans="3:10" ht="14.25">
      <c r="C25" s="217"/>
      <c r="D25" s="217"/>
      <c r="E25" s="217"/>
      <c r="F25" s="217"/>
      <c r="G25" s="217"/>
      <c r="H25" s="217"/>
      <c r="I25" s="217"/>
      <c r="J25" s="217"/>
    </row>
    <row r="26" spans="3:10" ht="14.25">
      <c r="C26" s="217"/>
      <c r="D26" s="217"/>
      <c r="E26" s="217"/>
      <c r="F26" s="217"/>
      <c r="G26" s="217"/>
      <c r="H26" s="217"/>
      <c r="I26" s="217"/>
      <c r="J26" s="217"/>
    </row>
    <row r="27" spans="1:10" ht="14.25">
      <c r="A27">
        <v>5</v>
      </c>
      <c r="C27" s="1065" t="s">
        <v>143</v>
      </c>
      <c r="D27" s="1065"/>
      <c r="E27" s="1065"/>
      <c r="F27" s="1065"/>
      <c r="G27" s="1065"/>
      <c r="H27" s="1065"/>
      <c r="I27" s="1065"/>
      <c r="J27" s="1065"/>
    </row>
    <row r="28" spans="3:10" ht="14.25">
      <c r="C28" s="1065"/>
      <c r="D28" s="1065"/>
      <c r="E28" s="1065"/>
      <c r="F28" s="1065"/>
      <c r="G28" s="1065"/>
      <c r="H28" s="1065"/>
      <c r="I28" s="1065"/>
      <c r="J28" s="1065"/>
    </row>
    <row r="29" spans="3:10" ht="14.25">
      <c r="C29" s="1065"/>
      <c r="D29" s="1065"/>
      <c r="E29" s="1065"/>
      <c r="F29" s="1065"/>
      <c r="G29" s="1065"/>
      <c r="H29" s="1065"/>
      <c r="I29" s="1065"/>
      <c r="J29" s="1065"/>
    </row>
    <row r="30" spans="3:10" ht="14.25">
      <c r="C30" s="1065" t="s">
        <v>144</v>
      </c>
      <c r="D30" s="1065"/>
      <c r="E30" s="1065"/>
      <c r="F30" s="1065"/>
      <c r="G30" s="1065"/>
      <c r="H30" s="1065"/>
      <c r="I30" s="1065"/>
      <c r="J30" s="1065"/>
    </row>
    <row r="31" spans="3:10" ht="14.25">
      <c r="C31" s="1065"/>
      <c r="D31" s="1065"/>
      <c r="E31" s="1065"/>
      <c r="F31" s="1065"/>
      <c r="G31" s="1065"/>
      <c r="H31" s="1065"/>
      <c r="I31" s="1065"/>
      <c r="J31" s="1065"/>
    </row>
    <row r="32" spans="3:10" ht="14.25">
      <c r="C32" s="217"/>
      <c r="D32" s="217"/>
      <c r="E32" s="217"/>
      <c r="F32" s="217"/>
      <c r="G32" s="217"/>
      <c r="H32" s="217"/>
      <c r="I32" s="217"/>
      <c r="J32" s="217"/>
    </row>
    <row r="33" spans="3:10" ht="14.25">
      <c r="C33" s="217"/>
      <c r="D33" s="217"/>
      <c r="E33" s="217"/>
      <c r="F33" s="217"/>
      <c r="G33" s="217"/>
      <c r="H33" s="217"/>
      <c r="I33" s="217"/>
      <c r="J33" s="217"/>
    </row>
    <row r="34" spans="1:10" ht="14.25">
      <c r="A34">
        <v>6</v>
      </c>
      <c r="C34" s="1065" t="s">
        <v>145</v>
      </c>
      <c r="D34" s="1065"/>
      <c r="E34" s="1065"/>
      <c r="F34" s="1065"/>
      <c r="G34" s="1065"/>
      <c r="H34" s="1065"/>
      <c r="I34" s="1065"/>
      <c r="J34" s="1065"/>
    </row>
    <row r="35" spans="3:10" ht="14.25">
      <c r="C35" s="1065"/>
      <c r="D35" s="1065"/>
      <c r="E35" s="1065"/>
      <c r="F35" s="1065"/>
      <c r="G35" s="1065"/>
      <c r="H35" s="1065"/>
      <c r="I35" s="1065"/>
      <c r="J35" s="1065"/>
    </row>
    <row r="36" spans="3:10" ht="14.25">
      <c r="C36" s="217"/>
      <c r="D36" s="217"/>
      <c r="E36" s="217"/>
      <c r="F36" s="217"/>
      <c r="G36" s="217"/>
      <c r="H36" s="217"/>
      <c r="I36" s="217"/>
      <c r="J36" s="217"/>
    </row>
    <row r="37" spans="3:10" ht="14.25">
      <c r="C37" s="217"/>
      <c r="D37" s="217"/>
      <c r="E37" s="217"/>
      <c r="F37" s="217"/>
      <c r="G37" s="217"/>
      <c r="H37" s="217"/>
      <c r="I37" s="217"/>
      <c r="J37" s="217"/>
    </row>
    <row r="38" spans="1:10" ht="14.25">
      <c r="A38">
        <v>7</v>
      </c>
      <c r="C38" s="1065" t="s">
        <v>146</v>
      </c>
      <c r="D38" s="1065"/>
      <c r="E38" s="1065"/>
      <c r="F38" s="1065"/>
      <c r="G38" s="1065"/>
      <c r="H38" s="1065"/>
      <c r="I38" s="1065"/>
      <c r="J38" s="1065"/>
    </row>
    <row r="39" spans="3:10" ht="14.25">
      <c r="C39" s="1065"/>
      <c r="D39" s="1065"/>
      <c r="E39" s="1065"/>
      <c r="F39" s="1065"/>
      <c r="G39" s="1065"/>
      <c r="H39" s="1065"/>
      <c r="I39" s="1065"/>
      <c r="J39" s="1065"/>
    </row>
    <row r="40" spans="3:10" ht="14.25">
      <c r="C40" s="1065"/>
      <c r="D40" s="1065"/>
      <c r="E40" s="1065"/>
      <c r="F40" s="1065"/>
      <c r="G40" s="1065"/>
      <c r="H40" s="1065"/>
      <c r="I40" s="1065"/>
      <c r="J40" s="1065"/>
    </row>
    <row r="41" spans="3:10" ht="14.25">
      <c r="C41" s="1065" t="s">
        <v>147</v>
      </c>
      <c r="D41" s="1065"/>
      <c r="E41" s="1065"/>
      <c r="F41" s="1065"/>
      <c r="G41" s="1065"/>
      <c r="H41" s="1065"/>
      <c r="I41" s="1065"/>
      <c r="J41" s="1065"/>
    </row>
    <row r="42" spans="3:10" ht="14.25">
      <c r="C42" s="1065"/>
      <c r="D42" s="1065"/>
      <c r="E42" s="1065"/>
      <c r="F42" s="1065"/>
      <c r="G42" s="1065"/>
      <c r="H42" s="1065"/>
      <c r="I42" s="1065"/>
      <c r="J42" s="1065"/>
    </row>
    <row r="43" spans="3:10" ht="14.25">
      <c r="C43" s="217"/>
      <c r="D43" s="217"/>
      <c r="E43" s="217"/>
      <c r="F43" s="217"/>
      <c r="G43" s="217"/>
      <c r="H43" s="217"/>
      <c r="I43" s="217"/>
      <c r="J43" s="217"/>
    </row>
    <row r="44" spans="3:10" ht="14.25">
      <c r="C44" s="217"/>
      <c r="D44" s="217"/>
      <c r="E44" s="217"/>
      <c r="F44" s="217"/>
      <c r="G44" s="217"/>
      <c r="H44" s="217"/>
      <c r="I44" s="217"/>
      <c r="J44" s="217"/>
    </row>
    <row r="45" spans="1:10" ht="14.25">
      <c r="A45">
        <v>8</v>
      </c>
      <c r="C45" s="1065" t="s">
        <v>148</v>
      </c>
      <c r="D45" s="1065"/>
      <c r="E45" s="1065"/>
      <c r="F45" s="1065"/>
      <c r="G45" s="1065"/>
      <c r="H45" s="1065"/>
      <c r="I45" s="1065"/>
      <c r="J45" s="1065"/>
    </row>
    <row r="46" spans="3:10" ht="14.25">
      <c r="C46" s="1065"/>
      <c r="D46" s="1065"/>
      <c r="E46" s="1065"/>
      <c r="F46" s="1065"/>
      <c r="G46" s="1065"/>
      <c r="H46" s="1065"/>
      <c r="I46" s="1065"/>
      <c r="J46" s="1065"/>
    </row>
  </sheetData>
  <sheetProtection/>
  <mergeCells count="11">
    <mergeCell ref="A2:J2"/>
    <mergeCell ref="C6:J7"/>
    <mergeCell ref="C10:J12"/>
    <mergeCell ref="C15:J16"/>
    <mergeCell ref="C20:J24"/>
    <mergeCell ref="C27:J29"/>
    <mergeCell ref="C30:J31"/>
    <mergeCell ref="C34:J35"/>
    <mergeCell ref="C38:J40"/>
    <mergeCell ref="C41:J42"/>
    <mergeCell ref="C45:J46"/>
  </mergeCells>
  <printOptions horizontalCentered="1"/>
  <pageMargins left="0.7874015748031497" right="0.7874015748031497" top="0.984251968503937" bottom="0.7874015748031497" header="0.31496062992125984" footer="0.31496062992125984"/>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BO57"/>
  <sheetViews>
    <sheetView showGridLines="0" view="pageBreakPreview" zoomScaleSheetLayoutView="100" zoomScalePageLayoutView="0" workbookViewId="0" topLeftCell="A1">
      <selection activeCell="B7" sqref="B7"/>
    </sheetView>
  </sheetViews>
  <sheetFormatPr defaultColWidth="8.796875" defaultRowHeight="15"/>
  <cols>
    <col min="1" max="1" width="11" style="91" customWidth="1"/>
    <col min="2" max="2" width="3.19921875" style="91" customWidth="1"/>
    <col min="3" max="3" width="9.09765625" style="91" customWidth="1"/>
    <col min="4" max="4" width="11.19921875" style="91" bestFit="1" customWidth="1"/>
    <col min="5" max="5" width="3.3984375" style="91" customWidth="1"/>
    <col min="6" max="6" width="2.69921875" style="91" customWidth="1"/>
    <col min="7" max="24" width="2.8984375" style="91" customWidth="1"/>
    <col min="25" max="25" width="2.8984375" style="92" customWidth="1"/>
    <col min="26" max="36" width="2.8984375" style="91" customWidth="1"/>
    <col min="37" max="37" width="13.5" style="91" customWidth="1"/>
    <col min="38" max="39" width="5.59765625" style="91" customWidth="1"/>
    <col min="40" max="40" width="5.69921875" style="91" customWidth="1"/>
    <col min="41" max="16384" width="9" style="91" customWidth="1"/>
  </cols>
  <sheetData>
    <row r="1" spans="1:4" ht="21" customHeight="1" thickBot="1" thickTop="1">
      <c r="A1" s="1077" t="s">
        <v>119</v>
      </c>
      <c r="B1" s="1078"/>
      <c r="C1" s="1078"/>
      <c r="D1" s="1079"/>
    </row>
    <row r="2" ht="7.5" customHeight="1" thickTop="1"/>
    <row r="3" ht="13.5">
      <c r="A3" s="187" t="s">
        <v>122</v>
      </c>
    </row>
    <row r="4" spans="1:43" ht="18.75" customHeight="1" thickBot="1">
      <c r="A4" s="93" t="s">
        <v>0</v>
      </c>
      <c r="B4" s="94"/>
      <c r="C4" s="94"/>
      <c r="D4" s="94"/>
      <c r="E4" s="94"/>
      <c r="F4" s="94"/>
      <c r="G4" s="94"/>
      <c r="H4" s="94"/>
      <c r="I4" s="94"/>
      <c r="K4" s="95" t="s">
        <v>65</v>
      </c>
      <c r="L4" s="95">
        <v>25</v>
      </c>
      <c r="M4" s="95" t="s">
        <v>66</v>
      </c>
      <c r="N4" s="95">
        <v>4</v>
      </c>
      <c r="O4" s="95" t="s">
        <v>67</v>
      </c>
      <c r="P4" s="95"/>
      <c r="R4" s="93" t="s">
        <v>44</v>
      </c>
      <c r="S4" s="94"/>
      <c r="T4" s="94"/>
      <c r="U4" s="94"/>
      <c r="V4" s="94"/>
      <c r="W4" s="94" t="s">
        <v>120</v>
      </c>
      <c r="X4" s="94"/>
      <c r="Y4" s="95"/>
      <c r="Z4" s="94"/>
      <c r="AA4" s="94"/>
      <c r="AB4" s="94"/>
      <c r="AC4" s="94"/>
      <c r="AD4" s="94"/>
      <c r="AE4" s="94"/>
      <c r="AF4" s="94"/>
      <c r="AG4" s="94"/>
      <c r="AH4" s="94"/>
      <c r="AI4" s="94"/>
      <c r="AJ4" s="94"/>
      <c r="AK4" s="94"/>
      <c r="AL4" s="94" t="s">
        <v>91</v>
      </c>
      <c r="AM4" s="94"/>
      <c r="AN4" s="96" t="s">
        <v>45</v>
      </c>
      <c r="AO4" s="94"/>
      <c r="AP4" s="94"/>
      <c r="AQ4" s="94"/>
    </row>
    <row r="5" spans="1:43" ht="18.75" customHeight="1" thickBot="1">
      <c r="A5" s="97"/>
      <c r="B5" s="98"/>
      <c r="C5" s="98"/>
      <c r="D5" s="94"/>
      <c r="E5" s="94"/>
      <c r="F5" s="94"/>
      <c r="G5" s="94"/>
      <c r="H5" s="94"/>
      <c r="I5" s="94"/>
      <c r="J5" s="95"/>
      <c r="K5" s="95"/>
      <c r="L5" s="95"/>
      <c r="M5" s="95"/>
      <c r="N5" s="95"/>
      <c r="O5" s="95"/>
      <c r="P5" s="95"/>
      <c r="R5" s="93" t="s">
        <v>46</v>
      </c>
      <c r="S5" s="94"/>
      <c r="T5" s="94"/>
      <c r="U5" s="94"/>
      <c r="V5" s="94"/>
      <c r="W5" s="94" t="s">
        <v>68</v>
      </c>
      <c r="X5" s="94"/>
      <c r="Y5" s="95"/>
      <c r="Z5" s="94"/>
      <c r="AA5" s="94"/>
      <c r="AB5" s="94"/>
      <c r="AC5" s="94"/>
      <c r="AD5" s="94"/>
      <c r="AE5" s="94"/>
      <c r="AF5" s="94"/>
      <c r="AG5" s="94"/>
      <c r="AH5" s="94"/>
      <c r="AI5" s="94"/>
      <c r="AJ5" s="94"/>
      <c r="AK5" s="94"/>
      <c r="AL5" s="99" t="s">
        <v>91</v>
      </c>
      <c r="AM5" s="99"/>
      <c r="AN5" s="100"/>
      <c r="AO5" s="94"/>
      <c r="AP5" s="94"/>
      <c r="AQ5" s="94"/>
    </row>
    <row r="6" spans="1:43" ht="18" customHeight="1">
      <c r="A6" s="145" t="s">
        <v>8</v>
      </c>
      <c r="B6" s="155" t="s">
        <v>14</v>
      </c>
      <c r="C6" s="156" t="s">
        <v>47</v>
      </c>
      <c r="D6" s="151" t="s">
        <v>11</v>
      </c>
      <c r="E6" s="101" t="s">
        <v>48</v>
      </c>
      <c r="F6" s="102">
        <v>1</v>
      </c>
      <c r="G6" s="102">
        <v>2</v>
      </c>
      <c r="H6" s="102">
        <v>3</v>
      </c>
      <c r="I6" s="102">
        <v>4</v>
      </c>
      <c r="J6" s="102">
        <v>5</v>
      </c>
      <c r="K6" s="102">
        <v>6</v>
      </c>
      <c r="L6" s="102">
        <v>7</v>
      </c>
      <c r="M6" s="103">
        <v>8</v>
      </c>
      <c r="N6" s="102">
        <v>9</v>
      </c>
      <c r="O6" s="102">
        <v>10</v>
      </c>
      <c r="P6" s="102">
        <v>11</v>
      </c>
      <c r="Q6" s="102">
        <v>12</v>
      </c>
      <c r="R6" s="102">
        <v>13</v>
      </c>
      <c r="S6" s="102">
        <v>14</v>
      </c>
      <c r="T6" s="103">
        <v>15</v>
      </c>
      <c r="U6" s="102">
        <v>16</v>
      </c>
      <c r="V6" s="102">
        <v>17</v>
      </c>
      <c r="W6" s="102">
        <v>18</v>
      </c>
      <c r="X6" s="102">
        <v>19</v>
      </c>
      <c r="Y6" s="102">
        <v>20</v>
      </c>
      <c r="Z6" s="102">
        <v>21</v>
      </c>
      <c r="AA6" s="103">
        <v>22</v>
      </c>
      <c r="AB6" s="102">
        <v>23</v>
      </c>
      <c r="AC6" s="102">
        <v>24</v>
      </c>
      <c r="AD6" s="102">
        <v>25</v>
      </c>
      <c r="AE6" s="102">
        <v>26</v>
      </c>
      <c r="AF6" s="102">
        <v>27</v>
      </c>
      <c r="AG6" s="102">
        <v>28</v>
      </c>
      <c r="AH6" s="104">
        <v>29</v>
      </c>
      <c r="AI6" s="104">
        <v>30</v>
      </c>
      <c r="AJ6" s="105">
        <v>31</v>
      </c>
      <c r="AK6" s="159" t="s">
        <v>49</v>
      </c>
      <c r="AL6" s="161" t="s">
        <v>50</v>
      </c>
      <c r="AM6" s="106" t="s">
        <v>51</v>
      </c>
      <c r="AN6" s="107" t="s">
        <v>52</v>
      </c>
      <c r="AO6" s="94"/>
      <c r="AP6" s="94"/>
      <c r="AQ6" s="94"/>
    </row>
    <row r="7" spans="1:43" ht="18" customHeight="1" thickBot="1">
      <c r="A7" s="146"/>
      <c r="B7" s="157"/>
      <c r="C7" s="157"/>
      <c r="D7" s="150"/>
      <c r="E7" s="108" t="s">
        <v>53</v>
      </c>
      <c r="F7" s="109" t="s">
        <v>69</v>
      </c>
      <c r="G7" s="109" t="s">
        <v>70</v>
      </c>
      <c r="H7" s="109" t="s">
        <v>71</v>
      </c>
      <c r="I7" s="109" t="s">
        <v>72</v>
      </c>
      <c r="J7" s="109" t="s">
        <v>73</v>
      </c>
      <c r="K7" s="109" t="s">
        <v>74</v>
      </c>
      <c r="L7" s="109" t="s">
        <v>75</v>
      </c>
      <c r="M7" s="109" t="s">
        <v>69</v>
      </c>
      <c r="N7" s="109" t="s">
        <v>70</v>
      </c>
      <c r="O7" s="109" t="s">
        <v>71</v>
      </c>
      <c r="P7" s="109" t="s">
        <v>72</v>
      </c>
      <c r="Q7" s="109" t="s">
        <v>73</v>
      </c>
      <c r="R7" s="109" t="s">
        <v>74</v>
      </c>
      <c r="S7" s="109" t="s">
        <v>75</v>
      </c>
      <c r="T7" s="109" t="s">
        <v>69</v>
      </c>
      <c r="U7" s="109" t="s">
        <v>70</v>
      </c>
      <c r="V7" s="109" t="s">
        <v>71</v>
      </c>
      <c r="W7" s="109" t="s">
        <v>72</v>
      </c>
      <c r="X7" s="109" t="s">
        <v>73</v>
      </c>
      <c r="Y7" s="109" t="s">
        <v>74</v>
      </c>
      <c r="Z7" s="109" t="s">
        <v>75</v>
      </c>
      <c r="AA7" s="109" t="s">
        <v>69</v>
      </c>
      <c r="AB7" s="109" t="s">
        <v>70</v>
      </c>
      <c r="AC7" s="109" t="s">
        <v>71</v>
      </c>
      <c r="AD7" s="109" t="s">
        <v>72</v>
      </c>
      <c r="AE7" s="109" t="s">
        <v>73</v>
      </c>
      <c r="AF7" s="109" t="s">
        <v>74</v>
      </c>
      <c r="AG7" s="109" t="s">
        <v>75</v>
      </c>
      <c r="AH7" s="109" t="s">
        <v>69</v>
      </c>
      <c r="AI7" s="109" t="s">
        <v>70</v>
      </c>
      <c r="AJ7" s="110"/>
      <c r="AK7" s="160" t="s">
        <v>54</v>
      </c>
      <c r="AL7" s="112" t="s">
        <v>55</v>
      </c>
      <c r="AM7" s="111" t="s">
        <v>56</v>
      </c>
      <c r="AN7" s="112" t="s">
        <v>57</v>
      </c>
      <c r="AO7" s="94"/>
      <c r="AP7" s="94"/>
      <c r="AQ7" s="94"/>
    </row>
    <row r="8" spans="1:43" ht="18" customHeight="1">
      <c r="A8" s="147" t="s">
        <v>76</v>
      </c>
      <c r="B8" s="144"/>
      <c r="C8" s="144"/>
      <c r="D8" s="152"/>
      <c r="E8" s="113"/>
      <c r="F8" s="163"/>
      <c r="G8" s="163"/>
      <c r="H8" s="163"/>
      <c r="I8" s="163"/>
      <c r="J8" s="163"/>
      <c r="K8" s="163"/>
      <c r="L8" s="163"/>
      <c r="M8" s="164"/>
      <c r="N8" s="163"/>
      <c r="O8" s="163"/>
      <c r="P8" s="163"/>
      <c r="Q8" s="163"/>
      <c r="R8" s="163"/>
      <c r="S8" s="163"/>
      <c r="T8" s="164"/>
      <c r="U8" s="169"/>
      <c r="V8" s="163"/>
      <c r="W8" s="163"/>
      <c r="X8" s="163"/>
      <c r="Y8" s="163"/>
      <c r="Z8" s="163"/>
      <c r="AA8" s="164"/>
      <c r="AB8" s="163"/>
      <c r="AC8" s="163"/>
      <c r="AD8" s="163"/>
      <c r="AE8" s="163"/>
      <c r="AF8" s="163"/>
      <c r="AG8" s="163"/>
      <c r="AH8" s="163"/>
      <c r="AI8" s="163"/>
      <c r="AJ8" s="163"/>
      <c r="AK8" s="114"/>
      <c r="AL8" s="115"/>
      <c r="AM8" s="115"/>
      <c r="AN8" s="115"/>
      <c r="AO8" s="94"/>
      <c r="AP8" s="94"/>
      <c r="AQ8" s="94"/>
    </row>
    <row r="9" spans="1:43" ht="18" customHeight="1">
      <c r="A9" s="148" t="s">
        <v>77</v>
      </c>
      <c r="B9" s="143" t="s">
        <v>78</v>
      </c>
      <c r="C9" s="143" t="s">
        <v>79</v>
      </c>
      <c r="D9" s="153" t="s">
        <v>80</v>
      </c>
      <c r="E9" s="116"/>
      <c r="F9" s="165" t="s">
        <v>96</v>
      </c>
      <c r="G9" s="165" t="s">
        <v>97</v>
      </c>
      <c r="H9" s="165" t="s">
        <v>98</v>
      </c>
      <c r="I9" s="172" t="s">
        <v>99</v>
      </c>
      <c r="J9" s="165"/>
      <c r="K9" s="165" t="s">
        <v>98</v>
      </c>
      <c r="L9" s="165"/>
      <c r="M9" s="165" t="s">
        <v>96</v>
      </c>
      <c r="N9" s="165" t="s">
        <v>97</v>
      </c>
      <c r="O9" s="165" t="s">
        <v>98</v>
      </c>
      <c r="P9" s="172" t="s">
        <v>99</v>
      </c>
      <c r="Q9" s="165"/>
      <c r="R9" s="165" t="s">
        <v>100</v>
      </c>
      <c r="S9" s="165"/>
      <c r="T9" s="165" t="s">
        <v>96</v>
      </c>
      <c r="U9" s="170" t="s">
        <v>97</v>
      </c>
      <c r="V9" s="165" t="s">
        <v>98</v>
      </c>
      <c r="W9" s="172" t="s">
        <v>99</v>
      </c>
      <c r="X9" s="165"/>
      <c r="Y9" s="165" t="s">
        <v>100</v>
      </c>
      <c r="Z9" s="165"/>
      <c r="AA9" s="165" t="s">
        <v>96</v>
      </c>
      <c r="AB9" s="165" t="s">
        <v>97</v>
      </c>
      <c r="AC9" s="165" t="s">
        <v>98</v>
      </c>
      <c r="AD9" s="172" t="s">
        <v>99</v>
      </c>
      <c r="AE9" s="165"/>
      <c r="AF9" s="165" t="s">
        <v>100</v>
      </c>
      <c r="AG9" s="165"/>
      <c r="AH9" s="165" t="s">
        <v>96</v>
      </c>
      <c r="AI9" s="165" t="s">
        <v>98</v>
      </c>
      <c r="AJ9" s="165"/>
      <c r="AK9" s="117" t="s">
        <v>101</v>
      </c>
      <c r="AL9" s="118">
        <v>176</v>
      </c>
      <c r="AM9" s="118">
        <v>40</v>
      </c>
      <c r="AN9" s="118">
        <v>1</v>
      </c>
      <c r="AO9" s="94"/>
      <c r="AP9" s="94"/>
      <c r="AQ9" s="94"/>
    </row>
    <row r="10" spans="1:43" ht="18" customHeight="1">
      <c r="A10" s="148" t="s">
        <v>77</v>
      </c>
      <c r="B10" s="143" t="s">
        <v>78</v>
      </c>
      <c r="C10" s="143" t="s">
        <v>79</v>
      </c>
      <c r="D10" s="153" t="s">
        <v>78</v>
      </c>
      <c r="E10" s="116"/>
      <c r="F10" s="165" t="s">
        <v>102</v>
      </c>
      <c r="G10" s="165" t="s">
        <v>100</v>
      </c>
      <c r="H10" s="165" t="s">
        <v>103</v>
      </c>
      <c r="I10" s="165" t="s">
        <v>103</v>
      </c>
      <c r="J10" s="165" t="s">
        <v>97</v>
      </c>
      <c r="K10" s="165"/>
      <c r="L10" s="165"/>
      <c r="M10" s="165" t="s">
        <v>102</v>
      </c>
      <c r="N10" s="165" t="s">
        <v>100</v>
      </c>
      <c r="O10" s="165" t="s">
        <v>103</v>
      </c>
      <c r="P10" s="165" t="s">
        <v>103</v>
      </c>
      <c r="Q10" s="165" t="s">
        <v>97</v>
      </c>
      <c r="R10" s="165"/>
      <c r="S10" s="165"/>
      <c r="T10" s="165" t="s">
        <v>102</v>
      </c>
      <c r="U10" s="170" t="s">
        <v>100</v>
      </c>
      <c r="V10" s="165" t="s">
        <v>103</v>
      </c>
      <c r="W10" s="165" t="s">
        <v>103</v>
      </c>
      <c r="X10" s="165" t="s">
        <v>97</v>
      </c>
      <c r="Y10" s="165"/>
      <c r="Z10" s="165"/>
      <c r="AA10" s="165" t="s">
        <v>102</v>
      </c>
      <c r="AB10" s="165" t="s">
        <v>100</v>
      </c>
      <c r="AC10" s="165" t="s">
        <v>103</v>
      </c>
      <c r="AD10" s="165" t="s">
        <v>103</v>
      </c>
      <c r="AE10" s="165" t="s">
        <v>97</v>
      </c>
      <c r="AF10" s="165"/>
      <c r="AG10" s="165"/>
      <c r="AH10" s="165" t="s">
        <v>100</v>
      </c>
      <c r="AI10" s="165" t="s">
        <v>102</v>
      </c>
      <c r="AJ10" s="165"/>
      <c r="AK10" s="117" t="s">
        <v>104</v>
      </c>
      <c r="AL10" s="118">
        <v>176</v>
      </c>
      <c r="AM10" s="118">
        <v>40</v>
      </c>
      <c r="AN10" s="118">
        <v>1</v>
      </c>
      <c r="AO10" s="94"/>
      <c r="AP10" s="94"/>
      <c r="AQ10" s="94"/>
    </row>
    <row r="11" spans="1:43" ht="18" customHeight="1">
      <c r="A11" s="148" t="s">
        <v>77</v>
      </c>
      <c r="B11" s="143" t="s">
        <v>78</v>
      </c>
      <c r="C11" s="143"/>
      <c r="D11" s="153" t="s">
        <v>81</v>
      </c>
      <c r="E11" s="116"/>
      <c r="F11" s="165" t="s">
        <v>97</v>
      </c>
      <c r="G11" s="172" t="s">
        <v>105</v>
      </c>
      <c r="H11" s="165" t="s">
        <v>100</v>
      </c>
      <c r="I11" s="165"/>
      <c r="J11" s="165" t="s">
        <v>103</v>
      </c>
      <c r="K11" s="165" t="s">
        <v>103</v>
      </c>
      <c r="L11" s="165"/>
      <c r="M11" s="166" t="s">
        <v>97</v>
      </c>
      <c r="N11" s="172" t="s">
        <v>105</v>
      </c>
      <c r="O11" s="184" t="s">
        <v>106</v>
      </c>
      <c r="P11" s="165"/>
      <c r="Q11" s="165" t="s">
        <v>103</v>
      </c>
      <c r="R11" s="165" t="s">
        <v>103</v>
      </c>
      <c r="S11" s="165"/>
      <c r="T11" s="166" t="s">
        <v>97</v>
      </c>
      <c r="U11" s="172" t="s">
        <v>105</v>
      </c>
      <c r="V11" s="165" t="s">
        <v>100</v>
      </c>
      <c r="W11" s="165"/>
      <c r="X11" s="165" t="s">
        <v>103</v>
      </c>
      <c r="Y11" s="165" t="s">
        <v>103</v>
      </c>
      <c r="Z11" s="165"/>
      <c r="AA11" s="166" t="s">
        <v>97</v>
      </c>
      <c r="AB11" s="172" t="s">
        <v>105</v>
      </c>
      <c r="AC11" s="165" t="s">
        <v>100</v>
      </c>
      <c r="AD11" s="165"/>
      <c r="AE11" s="165" t="s">
        <v>103</v>
      </c>
      <c r="AF11" s="165" t="s">
        <v>103</v>
      </c>
      <c r="AG11" s="165"/>
      <c r="AH11" s="165" t="s">
        <v>97</v>
      </c>
      <c r="AI11" s="172" t="s">
        <v>99</v>
      </c>
      <c r="AJ11" s="165"/>
      <c r="AK11" s="117" t="s">
        <v>107</v>
      </c>
      <c r="AL11" s="186">
        <v>176</v>
      </c>
      <c r="AM11" s="118">
        <v>40</v>
      </c>
      <c r="AN11" s="118">
        <v>1</v>
      </c>
      <c r="AO11" s="94"/>
      <c r="AP11" s="94"/>
      <c r="AQ11" s="94"/>
    </row>
    <row r="12" spans="1:43" ht="18" customHeight="1">
      <c r="A12" s="148" t="s">
        <v>77</v>
      </c>
      <c r="B12" s="143" t="s">
        <v>78</v>
      </c>
      <c r="C12" s="143"/>
      <c r="D12" s="153" t="s">
        <v>82</v>
      </c>
      <c r="E12" s="116"/>
      <c r="F12" s="172" t="s">
        <v>105</v>
      </c>
      <c r="G12" s="165"/>
      <c r="H12" s="165"/>
      <c r="I12" s="165" t="s">
        <v>97</v>
      </c>
      <c r="J12" s="165"/>
      <c r="K12" s="165" t="s">
        <v>100</v>
      </c>
      <c r="L12" s="165" t="s">
        <v>97</v>
      </c>
      <c r="M12" s="185" t="s">
        <v>105</v>
      </c>
      <c r="N12" s="165"/>
      <c r="O12" s="165"/>
      <c r="P12" s="165" t="s">
        <v>97</v>
      </c>
      <c r="Q12" s="165"/>
      <c r="R12" s="165" t="s">
        <v>100</v>
      </c>
      <c r="S12" s="165" t="s">
        <v>97</v>
      </c>
      <c r="T12" s="185" t="s">
        <v>105</v>
      </c>
      <c r="U12" s="170"/>
      <c r="V12" s="165"/>
      <c r="W12" s="165" t="s">
        <v>97</v>
      </c>
      <c r="X12" s="165"/>
      <c r="Y12" s="165" t="s">
        <v>100</v>
      </c>
      <c r="Z12" s="165" t="s">
        <v>97</v>
      </c>
      <c r="AA12" s="185" t="s">
        <v>105</v>
      </c>
      <c r="AB12" s="165"/>
      <c r="AC12" s="165"/>
      <c r="AD12" s="165" t="s">
        <v>97</v>
      </c>
      <c r="AE12" s="165"/>
      <c r="AF12" s="165" t="s">
        <v>100</v>
      </c>
      <c r="AG12" s="165" t="s">
        <v>97</v>
      </c>
      <c r="AH12" s="172" t="s">
        <v>105</v>
      </c>
      <c r="AI12" s="165"/>
      <c r="AJ12" s="165"/>
      <c r="AK12" s="117" t="s">
        <v>108</v>
      </c>
      <c r="AL12" s="118">
        <v>136</v>
      </c>
      <c r="AM12" s="118">
        <v>32</v>
      </c>
      <c r="AN12" s="118">
        <v>1</v>
      </c>
      <c r="AO12" s="94"/>
      <c r="AP12" s="94"/>
      <c r="AQ12" s="94"/>
    </row>
    <row r="13" spans="1:43" ht="18" customHeight="1">
      <c r="A13" s="148" t="s">
        <v>77</v>
      </c>
      <c r="B13" s="143" t="s">
        <v>78</v>
      </c>
      <c r="C13" s="143" t="s">
        <v>79</v>
      </c>
      <c r="D13" s="153" t="s">
        <v>83</v>
      </c>
      <c r="E13" s="116"/>
      <c r="F13" s="165"/>
      <c r="G13" s="165" t="s">
        <v>103</v>
      </c>
      <c r="H13" s="165"/>
      <c r="I13" s="165"/>
      <c r="J13" s="165"/>
      <c r="K13" s="165"/>
      <c r="L13" s="165" t="s">
        <v>103</v>
      </c>
      <c r="M13" s="166"/>
      <c r="N13" s="165" t="s">
        <v>103</v>
      </c>
      <c r="O13" s="165"/>
      <c r="P13" s="165"/>
      <c r="Q13" s="165"/>
      <c r="R13" s="165"/>
      <c r="S13" s="165" t="s">
        <v>103</v>
      </c>
      <c r="T13" s="166"/>
      <c r="U13" s="170" t="s">
        <v>103</v>
      </c>
      <c r="V13" s="165"/>
      <c r="W13" s="165"/>
      <c r="X13" s="165"/>
      <c r="Y13" s="165"/>
      <c r="Z13" s="165" t="s">
        <v>103</v>
      </c>
      <c r="AA13" s="166"/>
      <c r="AB13" s="165" t="s">
        <v>103</v>
      </c>
      <c r="AC13" s="165"/>
      <c r="AD13" s="165"/>
      <c r="AE13" s="165"/>
      <c r="AF13" s="165"/>
      <c r="AG13" s="165" t="s">
        <v>103</v>
      </c>
      <c r="AH13" s="165"/>
      <c r="AI13" s="165" t="s">
        <v>103</v>
      </c>
      <c r="AJ13" s="165"/>
      <c r="AK13" s="117" t="s">
        <v>110</v>
      </c>
      <c r="AL13" s="118">
        <v>72</v>
      </c>
      <c r="AM13" s="118">
        <v>16</v>
      </c>
      <c r="AN13" s="118"/>
      <c r="AO13" s="94"/>
      <c r="AP13" s="94"/>
      <c r="AQ13" s="94"/>
    </row>
    <row r="14" spans="1:43" ht="18" customHeight="1">
      <c r="A14" s="148"/>
      <c r="B14" s="143"/>
      <c r="C14" s="143"/>
      <c r="D14" s="153"/>
      <c r="E14" s="116"/>
      <c r="F14" s="165"/>
      <c r="G14" s="165"/>
      <c r="H14" s="165"/>
      <c r="I14" s="165"/>
      <c r="J14" s="165"/>
      <c r="K14" s="165"/>
      <c r="L14" s="165"/>
      <c r="M14" s="166"/>
      <c r="N14" s="165"/>
      <c r="O14" s="165"/>
      <c r="P14" s="165"/>
      <c r="Q14" s="165"/>
      <c r="R14" s="165"/>
      <c r="S14" s="165"/>
      <c r="T14" s="166"/>
      <c r="U14" s="170"/>
      <c r="V14" s="165"/>
      <c r="W14" s="165"/>
      <c r="X14" s="165"/>
      <c r="Y14" s="165"/>
      <c r="Z14" s="165"/>
      <c r="AA14" s="166"/>
      <c r="AB14" s="165"/>
      <c r="AC14" s="165"/>
      <c r="AD14" s="165"/>
      <c r="AE14" s="165"/>
      <c r="AF14" s="165"/>
      <c r="AG14" s="165"/>
      <c r="AH14" s="165"/>
      <c r="AI14" s="165"/>
      <c r="AJ14" s="165"/>
      <c r="AK14" s="117"/>
      <c r="AL14" s="118"/>
      <c r="AM14" s="118"/>
      <c r="AN14" s="118"/>
      <c r="AO14" s="94"/>
      <c r="AP14" s="94"/>
      <c r="AQ14" s="94"/>
    </row>
    <row r="15" spans="1:43" ht="18" customHeight="1">
      <c r="A15" s="148" t="s">
        <v>84</v>
      </c>
      <c r="B15" s="143"/>
      <c r="C15" s="143"/>
      <c r="D15" s="153"/>
      <c r="E15" s="116"/>
      <c r="F15" s="165"/>
      <c r="G15" s="165"/>
      <c r="H15" s="165"/>
      <c r="I15" s="165"/>
      <c r="J15" s="165"/>
      <c r="K15" s="165"/>
      <c r="L15" s="165"/>
      <c r="M15" s="166"/>
      <c r="N15" s="165"/>
      <c r="O15" s="165"/>
      <c r="P15" s="165"/>
      <c r="Q15" s="165"/>
      <c r="R15" s="165"/>
      <c r="S15" s="165"/>
      <c r="T15" s="166"/>
      <c r="U15" s="170"/>
      <c r="V15" s="165"/>
      <c r="W15" s="165"/>
      <c r="X15" s="165"/>
      <c r="Y15" s="165"/>
      <c r="Z15" s="165"/>
      <c r="AA15" s="166"/>
      <c r="AB15" s="165"/>
      <c r="AC15" s="165"/>
      <c r="AD15" s="165"/>
      <c r="AE15" s="165"/>
      <c r="AF15" s="165"/>
      <c r="AG15" s="165"/>
      <c r="AH15" s="165"/>
      <c r="AI15" s="165"/>
      <c r="AJ15" s="165"/>
      <c r="AK15" s="117"/>
      <c r="AL15" s="118"/>
      <c r="AM15" s="118"/>
      <c r="AN15" s="118"/>
      <c r="AO15" s="94"/>
      <c r="AP15" s="94"/>
      <c r="AQ15" s="94"/>
    </row>
    <row r="16" spans="1:43" ht="18" customHeight="1">
      <c r="A16" s="148" t="s">
        <v>77</v>
      </c>
      <c r="B16" s="143" t="s">
        <v>78</v>
      </c>
      <c r="C16" s="143"/>
      <c r="D16" s="153" t="s">
        <v>85</v>
      </c>
      <c r="E16" s="116"/>
      <c r="F16" s="166" t="s">
        <v>60</v>
      </c>
      <c r="G16" s="165" t="s">
        <v>62</v>
      </c>
      <c r="H16" s="172" t="s">
        <v>64</v>
      </c>
      <c r="I16" s="165"/>
      <c r="J16" s="165"/>
      <c r="K16" s="165" t="s">
        <v>60</v>
      </c>
      <c r="L16" s="165" t="s">
        <v>63</v>
      </c>
      <c r="M16" s="166" t="s">
        <v>60</v>
      </c>
      <c r="N16" s="165" t="s">
        <v>62</v>
      </c>
      <c r="O16" s="172" t="s">
        <v>64</v>
      </c>
      <c r="P16" s="165"/>
      <c r="Q16" s="165"/>
      <c r="R16" s="165" t="s">
        <v>103</v>
      </c>
      <c r="S16" s="165" t="s">
        <v>97</v>
      </c>
      <c r="T16" s="166" t="s">
        <v>103</v>
      </c>
      <c r="U16" s="170" t="s">
        <v>100</v>
      </c>
      <c r="V16" s="172" t="s">
        <v>105</v>
      </c>
      <c r="W16" s="165"/>
      <c r="X16" s="165"/>
      <c r="Y16" s="165" t="s">
        <v>60</v>
      </c>
      <c r="Z16" s="165" t="s">
        <v>63</v>
      </c>
      <c r="AA16" s="166" t="s">
        <v>60</v>
      </c>
      <c r="AB16" s="165" t="s">
        <v>62</v>
      </c>
      <c r="AC16" s="172" t="s">
        <v>64</v>
      </c>
      <c r="AD16" s="165"/>
      <c r="AE16" s="165"/>
      <c r="AF16" s="165" t="s">
        <v>60</v>
      </c>
      <c r="AG16" s="165" t="s">
        <v>63</v>
      </c>
      <c r="AH16" s="166" t="s">
        <v>60</v>
      </c>
      <c r="AI16" s="165" t="s">
        <v>62</v>
      </c>
      <c r="AJ16" s="165"/>
      <c r="AK16" s="117" t="s">
        <v>109</v>
      </c>
      <c r="AL16" s="118">
        <v>176</v>
      </c>
      <c r="AM16" s="118">
        <v>40</v>
      </c>
      <c r="AN16" s="118">
        <v>1</v>
      </c>
      <c r="AO16" s="94"/>
      <c r="AP16" s="94"/>
      <c r="AQ16" s="94"/>
    </row>
    <row r="17" spans="1:43" ht="18" customHeight="1">
      <c r="A17" s="148" t="s">
        <v>77</v>
      </c>
      <c r="B17" s="143" t="s">
        <v>78</v>
      </c>
      <c r="C17" s="143" t="s">
        <v>79</v>
      </c>
      <c r="D17" s="153" t="s">
        <v>86</v>
      </c>
      <c r="E17" s="116"/>
      <c r="F17" s="165" t="s">
        <v>100</v>
      </c>
      <c r="G17" s="165"/>
      <c r="H17" s="165"/>
      <c r="I17" s="165" t="s">
        <v>100</v>
      </c>
      <c r="J17" s="165" t="s">
        <v>97</v>
      </c>
      <c r="K17" s="165"/>
      <c r="L17" s="165"/>
      <c r="M17" s="166" t="s">
        <v>100</v>
      </c>
      <c r="N17" s="165"/>
      <c r="O17" s="165" t="s">
        <v>100</v>
      </c>
      <c r="P17" s="165"/>
      <c r="Q17" s="165" t="s">
        <v>97</v>
      </c>
      <c r="R17" s="165"/>
      <c r="S17" s="165"/>
      <c r="T17" s="166" t="s">
        <v>62</v>
      </c>
      <c r="U17" s="170"/>
      <c r="V17" s="165" t="s">
        <v>62</v>
      </c>
      <c r="W17" s="165"/>
      <c r="X17" s="165" t="s">
        <v>63</v>
      </c>
      <c r="Y17" s="165"/>
      <c r="Z17" s="165"/>
      <c r="AA17" s="166" t="s">
        <v>100</v>
      </c>
      <c r="AB17" s="165"/>
      <c r="AC17" s="165" t="s">
        <v>100</v>
      </c>
      <c r="AD17" s="165"/>
      <c r="AE17" s="165" t="s">
        <v>97</v>
      </c>
      <c r="AF17" s="165"/>
      <c r="AG17" s="165"/>
      <c r="AH17" s="165" t="s">
        <v>100</v>
      </c>
      <c r="AI17" s="165"/>
      <c r="AJ17" s="165"/>
      <c r="AK17" s="117" t="s">
        <v>111</v>
      </c>
      <c r="AL17" s="118">
        <v>104</v>
      </c>
      <c r="AM17" s="118">
        <v>24</v>
      </c>
      <c r="AN17" s="118">
        <v>1</v>
      </c>
      <c r="AO17" s="94"/>
      <c r="AP17" s="94"/>
      <c r="AQ17" s="94"/>
    </row>
    <row r="18" spans="1:43" ht="18" customHeight="1">
      <c r="A18" s="148" t="s">
        <v>77</v>
      </c>
      <c r="B18" s="143" t="s">
        <v>78</v>
      </c>
      <c r="C18" s="143"/>
      <c r="D18" s="153" t="s">
        <v>87</v>
      </c>
      <c r="E18" s="116"/>
      <c r="F18" s="165" t="s">
        <v>97</v>
      </c>
      <c r="G18" s="165" t="s">
        <v>103</v>
      </c>
      <c r="H18" s="165"/>
      <c r="I18" s="165"/>
      <c r="J18" s="165" t="s">
        <v>103</v>
      </c>
      <c r="K18" s="165" t="s">
        <v>97</v>
      </c>
      <c r="L18" s="172" t="s">
        <v>105</v>
      </c>
      <c r="M18" s="166" t="s">
        <v>97</v>
      </c>
      <c r="N18" s="165" t="s">
        <v>103</v>
      </c>
      <c r="O18" s="165"/>
      <c r="P18" s="165"/>
      <c r="Q18" s="165" t="s">
        <v>60</v>
      </c>
      <c r="R18" s="165" t="s">
        <v>63</v>
      </c>
      <c r="S18" s="172" t="s">
        <v>64</v>
      </c>
      <c r="T18" s="166" t="s">
        <v>63</v>
      </c>
      <c r="U18" s="170" t="s">
        <v>60</v>
      </c>
      <c r="V18" s="165"/>
      <c r="W18" s="165"/>
      <c r="X18" s="165" t="s">
        <v>60</v>
      </c>
      <c r="Y18" s="165" t="s">
        <v>63</v>
      </c>
      <c r="Z18" s="172" t="s">
        <v>64</v>
      </c>
      <c r="AA18" s="166" t="s">
        <v>63</v>
      </c>
      <c r="AB18" s="165" t="s">
        <v>60</v>
      </c>
      <c r="AC18" s="165"/>
      <c r="AD18" s="165"/>
      <c r="AE18" s="165" t="s">
        <v>60</v>
      </c>
      <c r="AF18" s="165" t="s">
        <v>63</v>
      </c>
      <c r="AG18" s="172" t="s">
        <v>64</v>
      </c>
      <c r="AH18" s="165" t="s">
        <v>63</v>
      </c>
      <c r="AI18" s="165" t="s">
        <v>60</v>
      </c>
      <c r="AJ18" s="165"/>
      <c r="AK18" s="117" t="s">
        <v>112</v>
      </c>
      <c r="AL18" s="118">
        <v>184</v>
      </c>
      <c r="AM18" s="118">
        <v>40</v>
      </c>
      <c r="AN18" s="118">
        <v>1</v>
      </c>
      <c r="AO18" s="94"/>
      <c r="AP18" s="94"/>
      <c r="AQ18" s="94"/>
    </row>
    <row r="19" spans="1:43" ht="18" customHeight="1">
      <c r="A19" s="148" t="s">
        <v>77</v>
      </c>
      <c r="B19" s="143" t="s">
        <v>78</v>
      </c>
      <c r="C19" s="143"/>
      <c r="D19" s="153" t="s">
        <v>88</v>
      </c>
      <c r="E19" s="116"/>
      <c r="F19" s="165"/>
      <c r="G19" s="165" t="s">
        <v>97</v>
      </c>
      <c r="H19" s="165" t="s">
        <v>103</v>
      </c>
      <c r="I19" s="165" t="s">
        <v>103</v>
      </c>
      <c r="J19" s="172" t="s">
        <v>105</v>
      </c>
      <c r="K19" s="172" t="s">
        <v>105</v>
      </c>
      <c r="L19" s="165"/>
      <c r="M19" s="166"/>
      <c r="N19" s="165" t="s">
        <v>97</v>
      </c>
      <c r="O19" s="165" t="s">
        <v>103</v>
      </c>
      <c r="P19" s="165" t="s">
        <v>103</v>
      </c>
      <c r="Q19" s="172" t="s">
        <v>105</v>
      </c>
      <c r="R19" s="172" t="s">
        <v>105</v>
      </c>
      <c r="S19" s="165"/>
      <c r="T19" s="166"/>
      <c r="U19" s="170" t="s">
        <v>63</v>
      </c>
      <c r="V19" s="165" t="s">
        <v>60</v>
      </c>
      <c r="W19" s="165" t="s">
        <v>60</v>
      </c>
      <c r="X19" s="172" t="s">
        <v>64</v>
      </c>
      <c r="Y19" s="172" t="s">
        <v>64</v>
      </c>
      <c r="Z19" s="165"/>
      <c r="AA19" s="166"/>
      <c r="AB19" s="165" t="s">
        <v>97</v>
      </c>
      <c r="AC19" s="165" t="s">
        <v>103</v>
      </c>
      <c r="AD19" s="165" t="s">
        <v>103</v>
      </c>
      <c r="AE19" s="172" t="s">
        <v>105</v>
      </c>
      <c r="AF19" s="172" t="s">
        <v>105</v>
      </c>
      <c r="AG19" s="165"/>
      <c r="AH19" s="165"/>
      <c r="AI19" s="165" t="s">
        <v>97</v>
      </c>
      <c r="AJ19" s="165"/>
      <c r="AK19" s="173" t="s">
        <v>113</v>
      </c>
      <c r="AL19" s="118">
        <v>168</v>
      </c>
      <c r="AM19" s="118">
        <v>40</v>
      </c>
      <c r="AN19" s="118">
        <v>1</v>
      </c>
      <c r="AO19" s="94"/>
      <c r="AP19" s="94"/>
      <c r="AQ19" s="94"/>
    </row>
    <row r="20" spans="1:43" ht="18" customHeight="1">
      <c r="A20" s="148" t="s">
        <v>77</v>
      </c>
      <c r="B20" s="143" t="s">
        <v>78</v>
      </c>
      <c r="C20" s="143"/>
      <c r="D20" s="153" t="s">
        <v>90</v>
      </c>
      <c r="E20" s="116"/>
      <c r="F20" s="165"/>
      <c r="G20" s="165"/>
      <c r="H20" s="165" t="s">
        <v>97</v>
      </c>
      <c r="I20" s="165"/>
      <c r="J20" s="165"/>
      <c r="K20" s="165"/>
      <c r="L20" s="165"/>
      <c r="M20" s="166"/>
      <c r="N20" s="165"/>
      <c r="O20" s="165" t="s">
        <v>97</v>
      </c>
      <c r="P20" s="165"/>
      <c r="Q20" s="165"/>
      <c r="R20" s="165"/>
      <c r="S20" s="165"/>
      <c r="T20" s="166"/>
      <c r="U20" s="170"/>
      <c r="V20" s="165" t="s">
        <v>97</v>
      </c>
      <c r="W20" s="165"/>
      <c r="X20" s="165"/>
      <c r="Y20" s="165"/>
      <c r="Z20" s="165"/>
      <c r="AA20" s="166"/>
      <c r="AB20" s="165"/>
      <c r="AC20" s="165" t="s">
        <v>97</v>
      </c>
      <c r="AD20" s="165"/>
      <c r="AE20" s="165"/>
      <c r="AF20" s="165"/>
      <c r="AG20" s="165"/>
      <c r="AH20" s="165"/>
      <c r="AI20" s="165"/>
      <c r="AJ20" s="165"/>
      <c r="AK20" s="117" t="s">
        <v>114</v>
      </c>
      <c r="AL20" s="118">
        <v>32</v>
      </c>
      <c r="AM20" s="118">
        <v>8</v>
      </c>
      <c r="AN20" s="118"/>
      <c r="AO20" s="94"/>
      <c r="AP20" s="94"/>
      <c r="AQ20" s="94"/>
    </row>
    <row r="21" spans="1:43" ht="18" customHeight="1">
      <c r="A21" s="148" t="s">
        <v>77</v>
      </c>
      <c r="B21" s="143" t="s">
        <v>82</v>
      </c>
      <c r="C21" s="143" t="s">
        <v>79</v>
      </c>
      <c r="D21" s="153" t="s">
        <v>89</v>
      </c>
      <c r="E21" s="116"/>
      <c r="F21" s="165"/>
      <c r="G21" s="165"/>
      <c r="H21" s="165" t="s">
        <v>100</v>
      </c>
      <c r="I21" s="165" t="s">
        <v>97</v>
      </c>
      <c r="J21" s="165" t="s">
        <v>100</v>
      </c>
      <c r="K21" s="165"/>
      <c r="L21" s="165" t="s">
        <v>103</v>
      </c>
      <c r="M21" s="166"/>
      <c r="N21" s="165"/>
      <c r="O21" s="165" t="s">
        <v>100</v>
      </c>
      <c r="P21" s="165" t="s">
        <v>97</v>
      </c>
      <c r="Q21" s="165" t="s">
        <v>100</v>
      </c>
      <c r="R21" s="165"/>
      <c r="S21" s="165" t="s">
        <v>103</v>
      </c>
      <c r="T21" s="166"/>
      <c r="U21" s="170"/>
      <c r="V21" s="165" t="s">
        <v>100</v>
      </c>
      <c r="W21" s="165" t="s">
        <v>97</v>
      </c>
      <c r="X21" s="165" t="s">
        <v>100</v>
      </c>
      <c r="Y21" s="165"/>
      <c r="Z21" s="165" t="s">
        <v>103</v>
      </c>
      <c r="AA21" s="166"/>
      <c r="AB21" s="165"/>
      <c r="AC21" s="165" t="s">
        <v>100</v>
      </c>
      <c r="AD21" s="165" t="s">
        <v>97</v>
      </c>
      <c r="AE21" s="165" t="s">
        <v>100</v>
      </c>
      <c r="AF21" s="165"/>
      <c r="AG21" s="165" t="s">
        <v>103</v>
      </c>
      <c r="AH21" s="165"/>
      <c r="AI21" s="165"/>
      <c r="AJ21" s="165"/>
      <c r="AK21" s="117" t="s">
        <v>115</v>
      </c>
      <c r="AL21" s="118">
        <v>128</v>
      </c>
      <c r="AM21" s="118">
        <v>32</v>
      </c>
      <c r="AN21" s="118">
        <v>0.8</v>
      </c>
      <c r="AO21" s="94"/>
      <c r="AP21" s="94"/>
      <c r="AQ21" s="94"/>
    </row>
    <row r="22" spans="1:43" ht="18" customHeight="1">
      <c r="A22" s="148"/>
      <c r="B22" s="143"/>
      <c r="C22" s="143"/>
      <c r="D22" s="153"/>
      <c r="E22" s="116"/>
      <c r="F22" s="165"/>
      <c r="G22" s="165"/>
      <c r="H22" s="165"/>
      <c r="I22" s="165"/>
      <c r="J22" s="165"/>
      <c r="K22" s="165"/>
      <c r="L22" s="165"/>
      <c r="M22" s="166"/>
      <c r="N22" s="165"/>
      <c r="O22" s="165"/>
      <c r="P22" s="165"/>
      <c r="Q22" s="165"/>
      <c r="R22" s="165"/>
      <c r="S22" s="165"/>
      <c r="T22" s="166"/>
      <c r="U22" s="170"/>
      <c r="V22" s="165"/>
      <c r="W22" s="165"/>
      <c r="X22" s="165"/>
      <c r="Y22" s="165"/>
      <c r="Z22" s="165"/>
      <c r="AA22" s="166"/>
      <c r="AB22" s="165"/>
      <c r="AC22" s="165"/>
      <c r="AD22" s="165"/>
      <c r="AE22" s="165"/>
      <c r="AF22" s="165"/>
      <c r="AG22" s="165"/>
      <c r="AH22" s="165"/>
      <c r="AI22" s="165"/>
      <c r="AJ22" s="165"/>
      <c r="AK22" s="117"/>
      <c r="AL22" s="118"/>
      <c r="AM22" s="118"/>
      <c r="AN22" s="118"/>
      <c r="AO22" s="94"/>
      <c r="AP22" s="94"/>
      <c r="AQ22" s="94"/>
    </row>
    <row r="23" spans="1:43" ht="18" customHeight="1" thickBot="1">
      <c r="A23" s="149"/>
      <c r="B23" s="158"/>
      <c r="C23" s="158"/>
      <c r="D23" s="154"/>
      <c r="E23" s="119"/>
      <c r="F23" s="167"/>
      <c r="G23" s="167"/>
      <c r="H23" s="167"/>
      <c r="I23" s="167"/>
      <c r="J23" s="167"/>
      <c r="K23" s="167"/>
      <c r="L23" s="167"/>
      <c r="M23" s="168"/>
      <c r="N23" s="167"/>
      <c r="O23" s="167"/>
      <c r="P23" s="167"/>
      <c r="Q23" s="167"/>
      <c r="R23" s="167"/>
      <c r="S23" s="167"/>
      <c r="T23" s="168"/>
      <c r="U23" s="171"/>
      <c r="V23" s="167"/>
      <c r="W23" s="167"/>
      <c r="X23" s="167"/>
      <c r="Y23" s="167"/>
      <c r="Z23" s="167"/>
      <c r="AA23" s="168"/>
      <c r="AB23" s="167"/>
      <c r="AC23" s="167"/>
      <c r="AD23" s="167"/>
      <c r="AE23" s="167"/>
      <c r="AF23" s="167"/>
      <c r="AG23" s="167"/>
      <c r="AH23" s="167"/>
      <c r="AI23" s="167"/>
      <c r="AJ23" s="167"/>
      <c r="AK23" s="120"/>
      <c r="AL23" s="162"/>
      <c r="AM23" s="121"/>
      <c r="AN23" s="122"/>
      <c r="AO23" s="94"/>
      <c r="AP23" s="94"/>
      <c r="AQ23" s="94"/>
    </row>
    <row r="24" spans="1:43" ht="12" customHeight="1">
      <c r="A24" s="123"/>
      <c r="B24" s="124"/>
      <c r="C24" s="124"/>
      <c r="D24" s="125"/>
      <c r="E24" s="126"/>
      <c r="F24" s="174"/>
      <c r="G24" s="174"/>
      <c r="H24" s="174"/>
      <c r="I24" s="174"/>
      <c r="J24" s="174"/>
      <c r="K24" s="174"/>
      <c r="L24" s="175"/>
      <c r="M24" s="174"/>
      <c r="N24" s="174"/>
      <c r="O24" s="174"/>
      <c r="P24" s="174"/>
      <c r="Q24" s="174"/>
      <c r="R24" s="174"/>
      <c r="S24" s="175"/>
      <c r="T24" s="174"/>
      <c r="U24" s="174"/>
      <c r="V24" s="174"/>
      <c r="W24" s="174"/>
      <c r="X24" s="174"/>
      <c r="Y24" s="174"/>
      <c r="Z24" s="175"/>
      <c r="AA24" s="174"/>
      <c r="AB24" s="174"/>
      <c r="AC24" s="174"/>
      <c r="AD24" s="174"/>
      <c r="AE24" s="174"/>
      <c r="AF24" s="174"/>
      <c r="AG24" s="174"/>
      <c r="AH24" s="174"/>
      <c r="AI24" s="174"/>
      <c r="AJ24" s="176"/>
      <c r="AK24" s="127" t="s">
        <v>58</v>
      </c>
      <c r="AL24" s="125"/>
      <c r="AM24" s="125"/>
      <c r="AN24" s="128"/>
      <c r="AO24" s="94"/>
      <c r="AP24" s="94"/>
      <c r="AQ24" s="94"/>
    </row>
    <row r="25" spans="1:43" ht="12" customHeight="1">
      <c r="A25" s="129"/>
      <c r="B25" s="95"/>
      <c r="C25" s="95"/>
      <c r="D25" s="130" t="s">
        <v>59</v>
      </c>
      <c r="E25" s="182" t="s">
        <v>60</v>
      </c>
      <c r="F25" s="177">
        <f>COUNTIF(F9:F22,$E$25)</f>
        <v>2</v>
      </c>
      <c r="G25" s="177">
        <f aca="true" t="shared" si="0" ref="G25:AI25">COUNTIF(G9:G22,$E$25)</f>
        <v>2</v>
      </c>
      <c r="H25" s="177">
        <f t="shared" si="0"/>
        <v>2</v>
      </c>
      <c r="I25" s="177">
        <f t="shared" si="0"/>
        <v>2</v>
      </c>
      <c r="J25" s="177">
        <f t="shared" si="0"/>
        <v>2</v>
      </c>
      <c r="K25" s="177">
        <f t="shared" si="0"/>
        <v>2</v>
      </c>
      <c r="L25" s="177">
        <f t="shared" si="0"/>
        <v>2</v>
      </c>
      <c r="M25" s="177">
        <f t="shared" si="0"/>
        <v>2</v>
      </c>
      <c r="N25" s="177">
        <f t="shared" si="0"/>
        <v>2</v>
      </c>
      <c r="O25" s="177">
        <f t="shared" si="0"/>
        <v>2</v>
      </c>
      <c r="P25" s="177">
        <f t="shared" si="0"/>
        <v>2</v>
      </c>
      <c r="Q25" s="177">
        <f t="shared" si="0"/>
        <v>2</v>
      </c>
      <c r="R25" s="177">
        <f t="shared" si="0"/>
        <v>2</v>
      </c>
      <c r="S25" s="177">
        <f t="shared" si="0"/>
        <v>2</v>
      </c>
      <c r="T25" s="177">
        <f t="shared" si="0"/>
        <v>2</v>
      </c>
      <c r="U25" s="177">
        <f t="shared" si="0"/>
        <v>2</v>
      </c>
      <c r="V25" s="177">
        <f t="shared" si="0"/>
        <v>2</v>
      </c>
      <c r="W25" s="177">
        <f t="shared" si="0"/>
        <v>2</v>
      </c>
      <c r="X25" s="177">
        <f t="shared" si="0"/>
        <v>2</v>
      </c>
      <c r="Y25" s="177">
        <f t="shared" si="0"/>
        <v>2</v>
      </c>
      <c r="Z25" s="177">
        <f t="shared" si="0"/>
        <v>2</v>
      </c>
      <c r="AA25" s="177">
        <f t="shared" si="0"/>
        <v>2</v>
      </c>
      <c r="AB25" s="177">
        <f t="shared" si="0"/>
        <v>2</v>
      </c>
      <c r="AC25" s="177">
        <f t="shared" si="0"/>
        <v>2</v>
      </c>
      <c r="AD25" s="177">
        <f t="shared" si="0"/>
        <v>2</v>
      </c>
      <c r="AE25" s="177">
        <f t="shared" si="0"/>
        <v>2</v>
      </c>
      <c r="AF25" s="177">
        <f t="shared" si="0"/>
        <v>2</v>
      </c>
      <c r="AG25" s="177">
        <f t="shared" si="0"/>
        <v>2</v>
      </c>
      <c r="AH25" s="177">
        <f t="shared" si="0"/>
        <v>2</v>
      </c>
      <c r="AI25" s="177">
        <f t="shared" si="0"/>
        <v>2</v>
      </c>
      <c r="AJ25" s="178"/>
      <c r="AK25" s="131" t="s">
        <v>92</v>
      </c>
      <c r="AL25" s="132"/>
      <c r="AM25" s="132"/>
      <c r="AN25" s="133"/>
      <c r="AO25" s="94"/>
      <c r="AP25" s="94"/>
      <c r="AQ25" s="94"/>
    </row>
    <row r="26" spans="1:43" ht="12" customHeight="1">
      <c r="A26" s="129"/>
      <c r="B26" s="95"/>
      <c r="C26" s="95"/>
      <c r="D26" s="130" t="s">
        <v>61</v>
      </c>
      <c r="E26" s="182" t="s">
        <v>62</v>
      </c>
      <c r="F26" s="177">
        <f>COUNTIF(F9:F22,$E$26)</f>
        <v>2</v>
      </c>
      <c r="G26" s="177">
        <f aca="true" t="shared" si="1" ref="G26:AI26">COUNTIF(G9:G22,$E$26)</f>
        <v>2</v>
      </c>
      <c r="H26" s="177">
        <f t="shared" si="1"/>
        <v>2</v>
      </c>
      <c r="I26" s="177">
        <f t="shared" si="1"/>
        <v>1</v>
      </c>
      <c r="J26" s="177">
        <f t="shared" si="1"/>
        <v>1</v>
      </c>
      <c r="K26" s="177">
        <f t="shared" si="1"/>
        <v>1</v>
      </c>
      <c r="L26" s="177">
        <f t="shared" si="1"/>
        <v>0</v>
      </c>
      <c r="M26" s="177">
        <f t="shared" si="1"/>
        <v>2</v>
      </c>
      <c r="N26" s="177">
        <f t="shared" si="1"/>
        <v>2</v>
      </c>
      <c r="O26" s="183">
        <f t="shared" si="1"/>
        <v>2</v>
      </c>
      <c r="P26" s="183">
        <f t="shared" si="1"/>
        <v>0</v>
      </c>
      <c r="Q26" s="183">
        <f t="shared" si="1"/>
        <v>1</v>
      </c>
      <c r="R26" s="183">
        <f t="shared" si="1"/>
        <v>2</v>
      </c>
      <c r="S26" s="183">
        <f t="shared" si="1"/>
        <v>0</v>
      </c>
      <c r="T26" s="183">
        <f t="shared" si="1"/>
        <v>2</v>
      </c>
      <c r="U26" s="183">
        <f t="shared" si="1"/>
        <v>2</v>
      </c>
      <c r="V26" s="183">
        <f t="shared" si="1"/>
        <v>3</v>
      </c>
      <c r="W26" s="183">
        <f t="shared" si="1"/>
        <v>0</v>
      </c>
      <c r="X26" s="183">
        <f t="shared" si="1"/>
        <v>1</v>
      </c>
      <c r="Y26" s="183">
        <f t="shared" si="1"/>
        <v>2</v>
      </c>
      <c r="Z26" s="183">
        <f t="shared" si="1"/>
        <v>0</v>
      </c>
      <c r="AA26" s="183">
        <f t="shared" si="1"/>
        <v>2</v>
      </c>
      <c r="AB26" s="183">
        <f t="shared" si="1"/>
        <v>2</v>
      </c>
      <c r="AC26" s="183">
        <f t="shared" si="1"/>
        <v>3</v>
      </c>
      <c r="AD26" s="183">
        <f t="shared" si="1"/>
        <v>0</v>
      </c>
      <c r="AE26" s="183">
        <f t="shared" si="1"/>
        <v>1</v>
      </c>
      <c r="AF26" s="183">
        <f t="shared" si="1"/>
        <v>2</v>
      </c>
      <c r="AG26" s="177">
        <f t="shared" si="1"/>
        <v>0</v>
      </c>
      <c r="AH26" s="177">
        <f t="shared" si="1"/>
        <v>2</v>
      </c>
      <c r="AI26" s="177">
        <f t="shared" si="1"/>
        <v>2</v>
      </c>
      <c r="AJ26" s="178"/>
      <c r="AK26" s="131" t="s">
        <v>93</v>
      </c>
      <c r="AL26" s="132"/>
      <c r="AM26" s="132"/>
      <c r="AN26" s="133"/>
      <c r="AO26" s="94"/>
      <c r="AP26" s="94"/>
      <c r="AQ26" s="94"/>
    </row>
    <row r="27" spans="1:43" ht="12" customHeight="1">
      <c r="A27" s="129"/>
      <c r="B27" s="95"/>
      <c r="C27" s="95"/>
      <c r="D27" s="134"/>
      <c r="E27" s="182" t="s">
        <v>63</v>
      </c>
      <c r="F27" s="177">
        <f>COUNTIF(F9:F22,$E$27)</f>
        <v>2</v>
      </c>
      <c r="G27" s="177">
        <f aca="true" t="shared" si="2" ref="G27:AI27">COUNTIF(G9:G22,$E$27)</f>
        <v>2</v>
      </c>
      <c r="H27" s="177">
        <f t="shared" si="2"/>
        <v>2</v>
      </c>
      <c r="I27" s="177">
        <f t="shared" si="2"/>
        <v>2</v>
      </c>
      <c r="J27" s="177">
        <f t="shared" si="2"/>
        <v>2</v>
      </c>
      <c r="K27" s="177">
        <f t="shared" si="2"/>
        <v>2</v>
      </c>
      <c r="L27" s="177">
        <f t="shared" si="2"/>
        <v>2</v>
      </c>
      <c r="M27" s="177">
        <f t="shared" si="2"/>
        <v>2</v>
      </c>
      <c r="N27" s="177">
        <f t="shared" si="2"/>
        <v>2</v>
      </c>
      <c r="O27" s="177">
        <f t="shared" si="2"/>
        <v>2</v>
      </c>
      <c r="P27" s="177">
        <f t="shared" si="2"/>
        <v>2</v>
      </c>
      <c r="Q27" s="177">
        <f t="shared" si="2"/>
        <v>2</v>
      </c>
      <c r="R27" s="177">
        <f t="shared" si="2"/>
        <v>1</v>
      </c>
      <c r="S27" s="177">
        <f t="shared" si="2"/>
        <v>2</v>
      </c>
      <c r="T27" s="177">
        <f t="shared" si="2"/>
        <v>2</v>
      </c>
      <c r="U27" s="177">
        <f t="shared" si="2"/>
        <v>2</v>
      </c>
      <c r="V27" s="177">
        <f t="shared" si="2"/>
        <v>2</v>
      </c>
      <c r="W27" s="177">
        <f t="shared" si="2"/>
        <v>2</v>
      </c>
      <c r="X27" s="177">
        <f t="shared" si="2"/>
        <v>2</v>
      </c>
      <c r="Y27" s="177">
        <f t="shared" si="2"/>
        <v>1</v>
      </c>
      <c r="Z27" s="177">
        <f t="shared" si="2"/>
        <v>2</v>
      </c>
      <c r="AA27" s="177">
        <f t="shared" si="2"/>
        <v>2</v>
      </c>
      <c r="AB27" s="177">
        <f t="shared" si="2"/>
        <v>2</v>
      </c>
      <c r="AC27" s="177">
        <f t="shared" si="2"/>
        <v>2</v>
      </c>
      <c r="AD27" s="177">
        <f t="shared" si="2"/>
        <v>2</v>
      </c>
      <c r="AE27" s="177">
        <f t="shared" si="2"/>
        <v>2</v>
      </c>
      <c r="AF27" s="177">
        <f t="shared" si="2"/>
        <v>1</v>
      </c>
      <c r="AG27" s="177">
        <f t="shared" si="2"/>
        <v>2</v>
      </c>
      <c r="AH27" s="177">
        <f t="shared" si="2"/>
        <v>2</v>
      </c>
      <c r="AI27" s="177">
        <f t="shared" si="2"/>
        <v>2</v>
      </c>
      <c r="AJ27" s="178"/>
      <c r="AK27" s="131" t="s">
        <v>94</v>
      </c>
      <c r="AL27" s="132"/>
      <c r="AM27" s="132"/>
      <c r="AN27" s="133"/>
      <c r="AO27" s="94"/>
      <c r="AP27" s="94"/>
      <c r="AQ27" s="94"/>
    </row>
    <row r="28" spans="1:43" ht="12" customHeight="1">
      <c r="A28" s="129"/>
      <c r="B28" s="95"/>
      <c r="C28" s="95"/>
      <c r="D28" s="134"/>
      <c r="E28" s="182" t="s">
        <v>64</v>
      </c>
      <c r="F28" s="177">
        <f>COUNTIF(F9:F22,$E$28)</f>
        <v>1</v>
      </c>
      <c r="G28" s="177">
        <f aca="true" t="shared" si="3" ref="G28:AI28">COUNTIF(G9:G22,$E$28)</f>
        <v>1</v>
      </c>
      <c r="H28" s="177">
        <f t="shared" si="3"/>
        <v>1</v>
      </c>
      <c r="I28" s="177">
        <f t="shared" si="3"/>
        <v>1</v>
      </c>
      <c r="J28" s="177">
        <f t="shared" si="3"/>
        <v>1</v>
      </c>
      <c r="K28" s="177">
        <f t="shared" si="3"/>
        <v>1</v>
      </c>
      <c r="L28" s="177">
        <f t="shared" si="3"/>
        <v>1</v>
      </c>
      <c r="M28" s="177">
        <f t="shared" si="3"/>
        <v>1</v>
      </c>
      <c r="N28" s="177">
        <f t="shared" si="3"/>
        <v>1</v>
      </c>
      <c r="O28" s="177">
        <f t="shared" si="3"/>
        <v>1</v>
      </c>
      <c r="P28" s="177">
        <f t="shared" si="3"/>
        <v>1</v>
      </c>
      <c r="Q28" s="177">
        <f t="shared" si="3"/>
        <v>1</v>
      </c>
      <c r="R28" s="177">
        <f t="shared" si="3"/>
        <v>1</v>
      </c>
      <c r="S28" s="177">
        <f t="shared" si="3"/>
        <v>1</v>
      </c>
      <c r="T28" s="177">
        <f t="shared" si="3"/>
        <v>1</v>
      </c>
      <c r="U28" s="177">
        <f t="shared" si="3"/>
        <v>1</v>
      </c>
      <c r="V28" s="177">
        <f t="shared" si="3"/>
        <v>1</v>
      </c>
      <c r="W28" s="177">
        <f t="shared" si="3"/>
        <v>1</v>
      </c>
      <c r="X28" s="177">
        <f t="shared" si="3"/>
        <v>1</v>
      </c>
      <c r="Y28" s="177">
        <f t="shared" si="3"/>
        <v>1</v>
      </c>
      <c r="Z28" s="177">
        <f t="shared" si="3"/>
        <v>1</v>
      </c>
      <c r="AA28" s="177">
        <f t="shared" si="3"/>
        <v>1</v>
      </c>
      <c r="AB28" s="177">
        <f t="shared" si="3"/>
        <v>1</v>
      </c>
      <c r="AC28" s="177">
        <f t="shared" si="3"/>
        <v>1</v>
      </c>
      <c r="AD28" s="177">
        <f t="shared" si="3"/>
        <v>1</v>
      </c>
      <c r="AE28" s="177">
        <f t="shared" si="3"/>
        <v>1</v>
      </c>
      <c r="AF28" s="177">
        <f t="shared" si="3"/>
        <v>1</v>
      </c>
      <c r="AG28" s="177">
        <f t="shared" si="3"/>
        <v>1</v>
      </c>
      <c r="AH28" s="177">
        <f t="shared" si="3"/>
        <v>1</v>
      </c>
      <c r="AI28" s="177">
        <f t="shared" si="3"/>
        <v>1</v>
      </c>
      <c r="AJ28" s="178"/>
      <c r="AK28" s="131" t="s">
        <v>95</v>
      </c>
      <c r="AL28" s="132"/>
      <c r="AM28" s="132"/>
      <c r="AN28" s="133"/>
      <c r="AO28" s="94"/>
      <c r="AP28" s="94"/>
      <c r="AQ28" s="94"/>
    </row>
    <row r="29" spans="1:43" ht="12" customHeight="1" thickBot="1">
      <c r="A29" s="135"/>
      <c r="B29" s="99"/>
      <c r="C29" s="99"/>
      <c r="D29" s="136"/>
      <c r="E29" s="137"/>
      <c r="F29" s="179"/>
      <c r="G29" s="179"/>
      <c r="H29" s="179"/>
      <c r="I29" s="179"/>
      <c r="J29" s="179"/>
      <c r="K29" s="179"/>
      <c r="L29" s="180"/>
      <c r="M29" s="179"/>
      <c r="N29" s="179"/>
      <c r="O29" s="179"/>
      <c r="P29" s="179"/>
      <c r="Q29" s="179"/>
      <c r="R29" s="179"/>
      <c r="S29" s="180"/>
      <c r="T29" s="179"/>
      <c r="U29" s="179"/>
      <c r="V29" s="179"/>
      <c r="W29" s="179"/>
      <c r="X29" s="179"/>
      <c r="Y29" s="179"/>
      <c r="Z29" s="180"/>
      <c r="AA29" s="179"/>
      <c r="AB29" s="179"/>
      <c r="AC29" s="179"/>
      <c r="AD29" s="179"/>
      <c r="AE29" s="179"/>
      <c r="AF29" s="179"/>
      <c r="AG29" s="179"/>
      <c r="AH29" s="179"/>
      <c r="AI29" s="179"/>
      <c r="AJ29" s="181"/>
      <c r="AK29" s="138"/>
      <c r="AL29" s="139"/>
      <c r="AM29" s="139"/>
      <c r="AN29" s="140"/>
      <c r="AO29" s="94"/>
      <c r="AP29" s="94"/>
      <c r="AQ29" s="94"/>
    </row>
    <row r="30" spans="1:39" s="39" customFormat="1" ht="7.5" customHeight="1">
      <c r="A30" s="40"/>
      <c r="B30" s="49"/>
      <c r="C30" s="49"/>
      <c r="D30" s="50"/>
      <c r="E30" s="49"/>
      <c r="F30" s="49"/>
      <c r="G30" s="49"/>
      <c r="H30" s="49"/>
      <c r="I30" s="49"/>
      <c r="J30" s="49"/>
      <c r="K30" s="49"/>
      <c r="L30" s="49"/>
      <c r="M30" s="49"/>
      <c r="N30" s="49"/>
      <c r="O30" s="49"/>
      <c r="P30" s="49"/>
      <c r="Q30" s="49"/>
      <c r="R30" s="49"/>
      <c r="S30" s="49"/>
      <c r="T30" s="49"/>
      <c r="U30" s="49"/>
      <c r="V30" s="49"/>
      <c r="W30" s="49"/>
      <c r="X30" s="49"/>
      <c r="Y30" s="49"/>
      <c r="Z30" s="49"/>
      <c r="AA30" s="49"/>
      <c r="AB30" s="37"/>
      <c r="AC30" s="37"/>
      <c r="AD30" s="37"/>
      <c r="AE30" s="37"/>
      <c r="AF30" s="37"/>
      <c r="AG30" s="37"/>
      <c r="AH30" s="37"/>
      <c r="AI30" s="37"/>
      <c r="AJ30" s="37"/>
      <c r="AK30" s="37"/>
      <c r="AL30" s="37"/>
      <c r="AM30" s="37"/>
    </row>
    <row r="31" spans="1:39" s="39" customFormat="1" ht="18" customHeight="1">
      <c r="A31" s="40"/>
      <c r="B31" s="51" t="s">
        <v>121</v>
      </c>
      <c r="C31" s="49"/>
      <c r="D31" s="50"/>
      <c r="E31" s="49"/>
      <c r="F31" s="49"/>
      <c r="G31" s="49"/>
      <c r="H31" s="49"/>
      <c r="I31" s="49"/>
      <c r="J31" s="49"/>
      <c r="K31" s="49"/>
      <c r="L31" s="49"/>
      <c r="M31" s="49"/>
      <c r="N31" s="49"/>
      <c r="O31" s="49"/>
      <c r="P31" s="49"/>
      <c r="Q31" s="49"/>
      <c r="R31" s="49"/>
      <c r="S31" s="49"/>
      <c r="T31" s="49"/>
      <c r="U31" s="49"/>
      <c r="V31" s="49"/>
      <c r="W31" s="49"/>
      <c r="X31" s="49"/>
      <c r="Y31" s="49"/>
      <c r="Z31" s="49"/>
      <c r="AA31" s="49"/>
      <c r="AB31" s="37"/>
      <c r="AC31" s="37"/>
      <c r="AD31" s="37"/>
      <c r="AE31" s="37"/>
      <c r="AF31" s="37"/>
      <c r="AG31" s="37"/>
      <c r="AH31" s="37"/>
      <c r="AI31" s="37"/>
      <c r="AJ31" s="37"/>
      <c r="AK31" s="37"/>
      <c r="AL31" s="37"/>
      <c r="AM31" s="37"/>
    </row>
    <row r="32" spans="1:39" s="39" customFormat="1" ht="7.5" customHeight="1">
      <c r="A32" s="40"/>
      <c r="B32" s="52"/>
      <c r="C32" s="49"/>
      <c r="D32" s="50"/>
      <c r="E32" s="49"/>
      <c r="F32" s="49"/>
      <c r="G32" s="49"/>
      <c r="H32" s="49"/>
      <c r="I32" s="49"/>
      <c r="J32" s="49"/>
      <c r="K32" s="49"/>
      <c r="L32" s="49"/>
      <c r="M32" s="49"/>
      <c r="N32" s="49"/>
      <c r="O32" s="49"/>
      <c r="P32" s="49"/>
      <c r="Q32" s="49"/>
      <c r="R32" s="49"/>
      <c r="S32" s="49"/>
      <c r="T32" s="49"/>
      <c r="U32" s="49"/>
      <c r="V32" s="49"/>
      <c r="W32" s="49"/>
      <c r="X32" s="49"/>
      <c r="Y32" s="49"/>
      <c r="Z32" s="49"/>
      <c r="AA32" s="49"/>
      <c r="AB32" s="37"/>
      <c r="AC32" s="37"/>
      <c r="AD32" s="37"/>
      <c r="AE32" s="37"/>
      <c r="AF32" s="37"/>
      <c r="AG32" s="37"/>
      <c r="AH32" s="37"/>
      <c r="AI32" s="37"/>
      <c r="AJ32" s="37"/>
      <c r="AK32" s="37"/>
      <c r="AL32" s="37"/>
      <c r="AM32" s="37"/>
    </row>
    <row r="33" spans="1:41" ht="16.5" customHeight="1" thickBot="1">
      <c r="A33" s="4"/>
      <c r="B33" s="4" t="s">
        <v>21</v>
      </c>
      <c r="C33" s="3"/>
      <c r="D33" s="53"/>
      <c r="E33" s="54"/>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6"/>
      <c r="AL33" s="57"/>
      <c r="AM33" s="3"/>
      <c r="AN33" s="5"/>
      <c r="AO33" s="5"/>
    </row>
    <row r="34" spans="1:40" s="68" customFormat="1" ht="25.5" customHeight="1" thickBot="1">
      <c r="A34" s="58"/>
      <c r="B34" s="58" t="s">
        <v>22</v>
      </c>
      <c r="C34" s="59"/>
      <c r="D34" s="60"/>
      <c r="E34" s="60"/>
      <c r="F34" s="60"/>
      <c r="G34" s="61"/>
      <c r="H34" s="62"/>
      <c r="Q34" s="1080">
        <v>5</v>
      </c>
      <c r="R34" s="1081"/>
      <c r="S34" s="60" t="s">
        <v>23</v>
      </c>
      <c r="T34" s="63" t="s">
        <v>24</v>
      </c>
      <c r="U34" s="60"/>
      <c r="V34" s="60" t="s">
        <v>25</v>
      </c>
      <c r="W34" s="1069">
        <v>40</v>
      </c>
      <c r="X34" s="1070"/>
      <c r="Y34" s="60" t="s">
        <v>26</v>
      </c>
      <c r="Z34" s="60"/>
      <c r="AA34" s="63" t="s">
        <v>27</v>
      </c>
      <c r="AB34" s="64"/>
      <c r="AC34" s="65"/>
      <c r="AD34" s="65"/>
      <c r="AE34" s="66"/>
      <c r="AF34" s="67"/>
      <c r="AG34" s="67"/>
      <c r="AH34" s="67"/>
      <c r="AI34" s="67"/>
      <c r="AJ34" s="67"/>
      <c r="AK34" s="67"/>
      <c r="AL34" s="67"/>
      <c r="AM34" s="65"/>
      <c r="AN34" s="60"/>
    </row>
    <row r="35" spans="1:40" s="68" customFormat="1" ht="7.5" customHeight="1" thickBot="1">
      <c r="A35" s="58"/>
      <c r="B35" s="59"/>
      <c r="C35" s="59"/>
      <c r="D35" s="60"/>
      <c r="E35" s="60"/>
      <c r="F35" s="60"/>
      <c r="G35" s="61"/>
      <c r="H35" s="60"/>
      <c r="I35" s="63"/>
      <c r="J35" s="60"/>
      <c r="K35" s="60"/>
      <c r="L35" s="61"/>
      <c r="M35" s="63"/>
      <c r="N35" s="60"/>
      <c r="O35" s="60"/>
      <c r="P35" s="63"/>
      <c r="R35" s="64"/>
      <c r="S35" s="64"/>
      <c r="T35" s="64"/>
      <c r="U35" s="64"/>
      <c r="V35" s="64"/>
      <c r="W35" s="64"/>
      <c r="X35" s="64"/>
      <c r="Y35" s="64"/>
      <c r="Z35" s="69"/>
      <c r="AA35" s="70"/>
      <c r="AB35" s="70"/>
      <c r="AC35" s="70"/>
      <c r="AD35" s="70"/>
      <c r="AE35" s="70"/>
      <c r="AF35" s="70"/>
      <c r="AG35" s="70"/>
      <c r="AH35" s="70"/>
      <c r="AI35" s="70"/>
      <c r="AJ35" s="70"/>
      <c r="AK35" s="71"/>
      <c r="AL35" s="71"/>
      <c r="AM35" s="70"/>
      <c r="AN35" s="60"/>
    </row>
    <row r="36" spans="1:40" s="68" customFormat="1" ht="25.5" customHeight="1" thickBot="1">
      <c r="A36" s="58"/>
      <c r="B36" s="58" t="s">
        <v>28</v>
      </c>
      <c r="C36" s="59"/>
      <c r="D36" s="60"/>
      <c r="E36" s="60"/>
      <c r="M36" s="1080">
        <v>8</v>
      </c>
      <c r="N36" s="1081"/>
      <c r="O36" s="60" t="s">
        <v>26</v>
      </c>
      <c r="Q36" s="63" t="s">
        <v>29</v>
      </c>
      <c r="R36" s="60"/>
      <c r="S36" s="61"/>
      <c r="T36" s="63"/>
      <c r="U36" s="60"/>
      <c r="V36" s="60"/>
      <c r="W36" s="64"/>
      <c r="X36" s="64"/>
      <c r="Y36" s="64"/>
      <c r="Z36" s="69"/>
      <c r="AA36" s="70"/>
      <c r="AB36" s="70"/>
      <c r="AC36" s="70"/>
      <c r="AD36" s="70"/>
      <c r="AE36" s="70"/>
      <c r="AF36" s="70"/>
      <c r="AG36" s="70"/>
      <c r="AH36" s="70"/>
      <c r="AI36" s="70"/>
      <c r="AJ36" s="70"/>
      <c r="AK36" s="71"/>
      <c r="AL36" s="71"/>
      <c r="AM36" s="70"/>
      <c r="AN36" s="60"/>
    </row>
    <row r="37" spans="1:40" s="68" customFormat="1" ht="7.5" customHeight="1" thickBot="1">
      <c r="A37" s="58"/>
      <c r="B37" s="59"/>
      <c r="C37" s="59"/>
      <c r="D37" s="60"/>
      <c r="E37" s="60"/>
      <c r="M37" s="72"/>
      <c r="N37" s="73"/>
      <c r="O37" s="60"/>
      <c r="P37" s="63"/>
      <c r="Q37" s="60"/>
      <c r="R37" s="60"/>
      <c r="S37" s="61"/>
      <c r="T37" s="63"/>
      <c r="U37" s="60"/>
      <c r="V37" s="60"/>
      <c r="W37" s="64"/>
      <c r="X37" s="64"/>
      <c r="Y37" s="64"/>
      <c r="Z37" s="69"/>
      <c r="AA37" s="70"/>
      <c r="AB37" s="70"/>
      <c r="AC37" s="70"/>
      <c r="AD37" s="70"/>
      <c r="AE37" s="70"/>
      <c r="AF37" s="70"/>
      <c r="AG37" s="70"/>
      <c r="AH37" s="70"/>
      <c r="AI37" s="70"/>
      <c r="AJ37" s="70"/>
      <c r="AK37" s="71"/>
      <c r="AL37" s="71"/>
      <c r="AM37" s="70"/>
      <c r="AN37" s="60"/>
    </row>
    <row r="38" spans="1:40" s="68" customFormat="1" ht="21.75" customHeight="1" thickBot="1">
      <c r="A38" s="74"/>
      <c r="B38" s="206">
        <v>4</v>
      </c>
      <c r="C38" s="75" t="s">
        <v>133</v>
      </c>
      <c r="E38" s="62"/>
      <c r="M38" s="1082">
        <v>22</v>
      </c>
      <c r="N38" s="1083"/>
      <c r="O38" s="1084"/>
      <c r="P38" s="74" t="s">
        <v>31</v>
      </c>
      <c r="W38" s="60"/>
      <c r="X38" s="60"/>
      <c r="Y38" s="60"/>
      <c r="Z38" s="60"/>
      <c r="AA38" s="60"/>
      <c r="AB38" s="60"/>
      <c r="AC38" s="60"/>
      <c r="AD38" s="60"/>
      <c r="AE38" s="60"/>
      <c r="AF38" s="60"/>
      <c r="AG38" s="60"/>
      <c r="AH38" s="60"/>
      <c r="AI38" s="60"/>
      <c r="AJ38" s="60"/>
      <c r="AK38" s="76"/>
      <c r="AL38" s="76"/>
      <c r="AM38" s="70"/>
      <c r="AN38" s="63"/>
    </row>
    <row r="39" spans="2:40" s="68" customFormat="1" ht="21.75" customHeight="1">
      <c r="B39" s="74" t="s">
        <v>32</v>
      </c>
      <c r="C39" s="63"/>
      <c r="D39" s="60"/>
      <c r="F39" s="60"/>
      <c r="G39" s="77"/>
      <c r="H39" s="60"/>
      <c r="I39" s="74"/>
      <c r="T39" s="60"/>
      <c r="U39" s="60"/>
      <c r="V39" s="60"/>
      <c r="W39" s="60"/>
      <c r="X39" s="60"/>
      <c r="Y39" s="60"/>
      <c r="Z39" s="60"/>
      <c r="AA39" s="60"/>
      <c r="AB39" s="60"/>
      <c r="AC39" s="60"/>
      <c r="AD39" s="60"/>
      <c r="AE39" s="60"/>
      <c r="AF39" s="60"/>
      <c r="AG39" s="60"/>
      <c r="AH39" s="60"/>
      <c r="AI39" s="60"/>
      <c r="AJ39" s="60"/>
      <c r="AK39" s="60"/>
      <c r="AL39" s="76"/>
      <c r="AM39" s="70"/>
      <c r="AN39" s="63"/>
    </row>
    <row r="40" spans="2:40" s="68" customFormat="1" ht="21.75" customHeight="1">
      <c r="B40" s="74" t="s">
        <v>33</v>
      </c>
      <c r="C40" s="63"/>
      <c r="D40" s="60"/>
      <c r="F40" s="60"/>
      <c r="G40" s="77"/>
      <c r="H40" s="60"/>
      <c r="I40" s="74"/>
      <c r="T40" s="60"/>
      <c r="U40" s="60"/>
      <c r="V40" s="60"/>
      <c r="W40" s="60"/>
      <c r="X40" s="60"/>
      <c r="Y40" s="60"/>
      <c r="Z40" s="60"/>
      <c r="AA40" s="60"/>
      <c r="AB40" s="60"/>
      <c r="AC40" s="60"/>
      <c r="AD40" s="60"/>
      <c r="AE40" s="60"/>
      <c r="AF40" s="60"/>
      <c r="AG40" s="60"/>
      <c r="AH40" s="60"/>
      <c r="AI40" s="60"/>
      <c r="AJ40" s="60"/>
      <c r="AK40" s="60"/>
      <c r="AL40" s="76"/>
      <c r="AM40" s="70"/>
      <c r="AN40" s="63"/>
    </row>
    <row r="41" spans="2:40" s="68" customFormat="1" ht="7.5" customHeight="1" thickBot="1">
      <c r="B41" s="74"/>
      <c r="C41" s="63"/>
      <c r="D41" s="60"/>
      <c r="F41" s="60"/>
      <c r="G41" s="77"/>
      <c r="H41" s="60"/>
      <c r="I41" s="74"/>
      <c r="T41" s="60"/>
      <c r="U41" s="60"/>
      <c r="V41" s="60"/>
      <c r="W41" s="60"/>
      <c r="X41" s="60"/>
      <c r="Y41" s="60"/>
      <c r="Z41" s="60"/>
      <c r="AA41" s="60"/>
      <c r="AB41" s="60"/>
      <c r="AC41" s="60"/>
      <c r="AD41" s="60"/>
      <c r="AE41" s="60"/>
      <c r="AF41" s="60"/>
      <c r="AG41" s="60"/>
      <c r="AH41" s="60"/>
      <c r="AI41" s="60"/>
      <c r="AJ41" s="60"/>
      <c r="AK41" s="60"/>
      <c r="AL41" s="76"/>
      <c r="AM41" s="70"/>
      <c r="AN41" s="63"/>
    </row>
    <row r="42" spans="2:39" s="68" customFormat="1" ht="27" customHeight="1" thickBot="1">
      <c r="B42" s="75" t="s">
        <v>34</v>
      </c>
      <c r="C42" s="74"/>
      <c r="E42" s="74"/>
      <c r="M42" s="74" t="s">
        <v>35</v>
      </c>
      <c r="Q42" s="1071">
        <f>M36*M38</f>
        <v>176</v>
      </c>
      <c r="R42" s="1072"/>
      <c r="S42" s="1073"/>
      <c r="T42" s="74" t="s">
        <v>26</v>
      </c>
      <c r="V42" s="74" t="s">
        <v>36</v>
      </c>
      <c r="AF42" s="63"/>
      <c r="AG42" s="60"/>
      <c r="AH42" s="60"/>
      <c r="AI42" s="60"/>
      <c r="AJ42" s="60"/>
      <c r="AK42" s="60"/>
      <c r="AL42" s="60"/>
      <c r="AM42" s="70"/>
    </row>
    <row r="43" s="68" customFormat="1" ht="7.5" customHeight="1">
      <c r="AM43" s="78"/>
    </row>
    <row r="44" spans="2:39" s="68" customFormat="1" ht="27" customHeight="1">
      <c r="B44" s="74" t="s">
        <v>37</v>
      </c>
      <c r="AM44" s="78"/>
    </row>
    <row r="45" spans="2:39" s="68" customFormat="1" ht="9" customHeight="1" thickBot="1">
      <c r="B45" s="74"/>
      <c r="AM45" s="78"/>
    </row>
    <row r="46" spans="2:39" s="68" customFormat="1" ht="27" customHeight="1" thickBot="1">
      <c r="B46" s="58" t="s">
        <v>118</v>
      </c>
      <c r="H46" s="1074">
        <v>0.75</v>
      </c>
      <c r="I46" s="1075"/>
      <c r="J46" s="1075"/>
      <c r="K46" s="1075"/>
      <c r="L46" s="1075"/>
      <c r="M46" s="1076"/>
      <c r="O46" s="68" t="s">
        <v>116</v>
      </c>
      <c r="Q46" s="1074">
        <v>0.4166666666666667</v>
      </c>
      <c r="R46" s="1075"/>
      <c r="S46" s="1075"/>
      <c r="T46" s="1075"/>
      <c r="U46" s="1075"/>
      <c r="V46" s="1076"/>
      <c r="AM46" s="78"/>
    </row>
    <row r="47" spans="2:39" s="68" customFormat="1" ht="27" customHeight="1">
      <c r="B47" s="63" t="s">
        <v>117</v>
      </c>
      <c r="AM47" s="78"/>
    </row>
    <row r="48" spans="2:39" s="68" customFormat="1" ht="4.5" customHeight="1">
      <c r="B48" s="190"/>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c r="AB48" s="191"/>
      <c r="AC48" s="191"/>
      <c r="AD48" s="191"/>
      <c r="AE48" s="191"/>
      <c r="AF48" s="191"/>
      <c r="AG48" s="191"/>
      <c r="AH48" s="191"/>
      <c r="AI48" s="191"/>
      <c r="AJ48" s="191"/>
      <c r="AK48" s="191"/>
      <c r="AL48" s="191"/>
      <c r="AM48" s="192"/>
    </row>
    <row r="49" spans="2:67" ht="15.75" customHeight="1">
      <c r="B49" s="193"/>
      <c r="C49" s="194" t="s">
        <v>130</v>
      </c>
      <c r="D49" s="195"/>
      <c r="E49" s="194" t="s">
        <v>123</v>
      </c>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7"/>
      <c r="AN49" s="141"/>
      <c r="AO49" s="141"/>
      <c r="AP49" s="141"/>
      <c r="AQ49" s="141"/>
      <c r="AR49" s="142"/>
      <c r="AS49" s="142"/>
      <c r="AT49" s="142"/>
      <c r="AU49" s="142"/>
      <c r="AV49" s="142"/>
      <c r="AW49" s="142"/>
      <c r="AX49" s="142"/>
      <c r="AY49" s="142"/>
      <c r="AZ49" s="142"/>
      <c r="BA49" s="142"/>
      <c r="BB49" s="142"/>
      <c r="BC49" s="142"/>
      <c r="BD49" s="142"/>
      <c r="BE49" s="142"/>
      <c r="BF49" s="142"/>
      <c r="BG49" s="142"/>
      <c r="BH49" s="142"/>
      <c r="BI49" s="142"/>
      <c r="BJ49" s="142"/>
      <c r="BK49" s="142"/>
      <c r="BL49" s="142"/>
      <c r="BM49" s="142"/>
      <c r="BN49" s="142"/>
      <c r="BO49" s="142"/>
    </row>
    <row r="50" spans="2:67" ht="15.75" customHeight="1">
      <c r="B50" s="193"/>
      <c r="C50" s="194"/>
      <c r="D50" s="195"/>
      <c r="E50" s="194" t="s">
        <v>124</v>
      </c>
      <c r="F50" s="196"/>
      <c r="G50" s="196"/>
      <c r="H50" s="196"/>
      <c r="I50" s="196"/>
      <c r="J50" s="196"/>
      <c r="K50" s="196"/>
      <c r="L50" s="196"/>
      <c r="M50" s="196"/>
      <c r="N50" s="196"/>
      <c r="O50" s="196"/>
      <c r="P50" s="196"/>
      <c r="Q50" s="196"/>
      <c r="R50" s="196"/>
      <c r="S50" s="196"/>
      <c r="T50" s="196"/>
      <c r="U50" s="196"/>
      <c r="V50" s="196"/>
      <c r="W50" s="196"/>
      <c r="X50" s="196"/>
      <c r="Y50" s="196"/>
      <c r="Z50" s="196"/>
      <c r="AA50" s="196"/>
      <c r="AB50" s="196"/>
      <c r="AC50" s="196"/>
      <c r="AD50" s="196"/>
      <c r="AE50" s="196"/>
      <c r="AF50" s="196"/>
      <c r="AG50" s="196"/>
      <c r="AH50" s="196"/>
      <c r="AI50" s="196"/>
      <c r="AJ50" s="196"/>
      <c r="AK50" s="196"/>
      <c r="AL50" s="196"/>
      <c r="AM50" s="197"/>
      <c r="AN50" s="141"/>
      <c r="AO50" s="141"/>
      <c r="AP50" s="141"/>
      <c r="AQ50" s="141"/>
      <c r="AR50" s="142"/>
      <c r="AS50" s="142"/>
      <c r="AT50" s="142"/>
      <c r="AU50" s="142"/>
      <c r="AV50" s="142"/>
      <c r="AW50" s="142"/>
      <c r="AX50" s="142"/>
      <c r="AY50" s="142"/>
      <c r="AZ50" s="142"/>
      <c r="BA50" s="142"/>
      <c r="BB50" s="142"/>
      <c r="BC50" s="142"/>
      <c r="BD50" s="142"/>
      <c r="BE50" s="142"/>
      <c r="BF50" s="142"/>
      <c r="BG50" s="142"/>
      <c r="BH50" s="142"/>
      <c r="BI50" s="142"/>
      <c r="BJ50" s="142"/>
      <c r="BK50" s="142"/>
      <c r="BL50" s="142"/>
      <c r="BM50" s="142"/>
      <c r="BN50" s="142"/>
      <c r="BO50" s="142"/>
    </row>
    <row r="51" spans="2:67" ht="15.75" customHeight="1">
      <c r="B51" s="193"/>
      <c r="C51" s="194"/>
      <c r="D51" s="195"/>
      <c r="E51" s="194" t="s">
        <v>125</v>
      </c>
      <c r="F51" s="196"/>
      <c r="G51" s="196"/>
      <c r="H51" s="196"/>
      <c r="I51" s="196"/>
      <c r="J51" s="196"/>
      <c r="K51" s="196"/>
      <c r="L51" s="196"/>
      <c r="M51" s="196"/>
      <c r="N51" s="196"/>
      <c r="O51" s="196"/>
      <c r="P51" s="196"/>
      <c r="Q51" s="196"/>
      <c r="R51" s="196"/>
      <c r="S51" s="196"/>
      <c r="T51" s="196"/>
      <c r="U51" s="196"/>
      <c r="V51" s="196"/>
      <c r="W51" s="196"/>
      <c r="X51" s="196"/>
      <c r="Y51" s="196"/>
      <c r="Z51" s="196"/>
      <c r="AA51" s="196"/>
      <c r="AB51" s="196"/>
      <c r="AC51" s="196"/>
      <c r="AD51" s="196"/>
      <c r="AE51" s="196"/>
      <c r="AF51" s="196"/>
      <c r="AG51" s="196"/>
      <c r="AH51" s="196"/>
      <c r="AI51" s="196"/>
      <c r="AJ51" s="196"/>
      <c r="AK51" s="196"/>
      <c r="AL51" s="196"/>
      <c r="AM51" s="197"/>
      <c r="AN51" s="141"/>
      <c r="AO51" s="141"/>
      <c r="AP51" s="141"/>
      <c r="AQ51" s="141"/>
      <c r="AR51" s="142"/>
      <c r="AS51" s="142"/>
      <c r="AT51" s="142"/>
      <c r="AU51" s="142"/>
      <c r="AV51" s="142"/>
      <c r="AW51" s="142"/>
      <c r="AX51" s="142"/>
      <c r="AY51" s="142"/>
      <c r="AZ51" s="142"/>
      <c r="BA51" s="142"/>
      <c r="BB51" s="142"/>
      <c r="BC51" s="142"/>
      <c r="BD51" s="142"/>
      <c r="BE51" s="142"/>
      <c r="BF51" s="142"/>
      <c r="BG51" s="142"/>
      <c r="BH51" s="142"/>
      <c r="BI51" s="142"/>
      <c r="BJ51" s="142"/>
      <c r="BK51" s="142"/>
      <c r="BL51" s="142"/>
      <c r="BM51" s="142"/>
      <c r="BN51" s="142"/>
      <c r="BO51" s="142"/>
    </row>
    <row r="52" spans="2:67" ht="15.75" customHeight="1">
      <c r="B52" s="193"/>
      <c r="C52" s="198"/>
      <c r="D52" s="195"/>
      <c r="E52" s="198" t="s">
        <v>126</v>
      </c>
      <c r="F52" s="196"/>
      <c r="G52" s="196"/>
      <c r="H52" s="196"/>
      <c r="I52" s="196"/>
      <c r="J52" s="196"/>
      <c r="K52" s="196"/>
      <c r="L52" s="196"/>
      <c r="M52" s="196"/>
      <c r="N52" s="196"/>
      <c r="O52" s="196"/>
      <c r="P52" s="196"/>
      <c r="Q52" s="196"/>
      <c r="R52" s="196"/>
      <c r="S52" s="196"/>
      <c r="T52" s="196"/>
      <c r="U52" s="196"/>
      <c r="V52" s="196"/>
      <c r="W52" s="196"/>
      <c r="X52" s="196"/>
      <c r="Y52" s="196"/>
      <c r="Z52" s="196"/>
      <c r="AA52" s="196"/>
      <c r="AB52" s="196"/>
      <c r="AC52" s="196"/>
      <c r="AD52" s="196"/>
      <c r="AE52" s="196"/>
      <c r="AF52" s="196"/>
      <c r="AG52" s="196"/>
      <c r="AH52" s="196"/>
      <c r="AI52" s="196"/>
      <c r="AJ52" s="196"/>
      <c r="AK52" s="196"/>
      <c r="AL52" s="196"/>
      <c r="AM52" s="197"/>
      <c r="AN52" s="141"/>
      <c r="AO52" s="141"/>
      <c r="AP52" s="141"/>
      <c r="AQ52" s="141"/>
      <c r="AR52" s="142"/>
      <c r="AS52" s="142"/>
      <c r="AT52" s="142"/>
      <c r="AU52" s="142"/>
      <c r="AV52" s="142"/>
      <c r="AW52" s="142"/>
      <c r="AX52" s="142"/>
      <c r="AY52" s="142"/>
      <c r="AZ52" s="142"/>
      <c r="BA52" s="142"/>
      <c r="BB52" s="142"/>
      <c r="BC52" s="142"/>
      <c r="BD52" s="142"/>
      <c r="BE52" s="142"/>
      <c r="BF52" s="142"/>
      <c r="BG52" s="142"/>
      <c r="BH52" s="142"/>
      <c r="BI52" s="142"/>
      <c r="BJ52" s="142"/>
      <c r="BK52" s="142"/>
      <c r="BL52" s="142"/>
      <c r="BM52" s="142"/>
      <c r="BN52" s="142"/>
      <c r="BO52" s="142"/>
    </row>
    <row r="53" spans="2:67" ht="15.75" customHeight="1">
      <c r="B53" s="193"/>
      <c r="C53" s="194"/>
      <c r="D53" s="195"/>
      <c r="E53" s="194" t="s">
        <v>127</v>
      </c>
      <c r="F53" s="196"/>
      <c r="G53" s="196"/>
      <c r="H53" s="196"/>
      <c r="I53" s="196"/>
      <c r="J53" s="196"/>
      <c r="K53" s="196"/>
      <c r="L53" s="196"/>
      <c r="M53" s="196"/>
      <c r="N53" s="196"/>
      <c r="O53" s="196"/>
      <c r="P53" s="196"/>
      <c r="Q53" s="196"/>
      <c r="R53" s="196"/>
      <c r="S53" s="196"/>
      <c r="T53" s="196"/>
      <c r="U53" s="196"/>
      <c r="V53" s="196"/>
      <c r="W53" s="196"/>
      <c r="X53" s="196"/>
      <c r="Y53" s="196"/>
      <c r="Z53" s="196"/>
      <c r="AA53" s="196"/>
      <c r="AB53" s="196"/>
      <c r="AC53" s="196"/>
      <c r="AD53" s="196"/>
      <c r="AE53" s="196"/>
      <c r="AF53" s="196"/>
      <c r="AG53" s="196"/>
      <c r="AH53" s="196"/>
      <c r="AI53" s="196"/>
      <c r="AJ53" s="196"/>
      <c r="AK53" s="196"/>
      <c r="AL53" s="196"/>
      <c r="AM53" s="197"/>
      <c r="AN53" s="141"/>
      <c r="AO53" s="141"/>
      <c r="AP53" s="141"/>
      <c r="AQ53" s="141"/>
      <c r="AR53" s="142"/>
      <c r="AS53" s="142"/>
      <c r="AT53" s="142"/>
      <c r="AU53" s="142"/>
      <c r="AV53" s="142"/>
      <c r="AW53" s="142"/>
      <c r="AX53" s="142"/>
      <c r="AY53" s="142"/>
      <c r="AZ53" s="142"/>
      <c r="BA53" s="142"/>
      <c r="BB53" s="142"/>
      <c r="BC53" s="142"/>
      <c r="BD53" s="142"/>
      <c r="BE53" s="142"/>
      <c r="BF53" s="142"/>
      <c r="BG53" s="142"/>
      <c r="BH53" s="142"/>
      <c r="BI53" s="142"/>
      <c r="BJ53" s="142"/>
      <c r="BK53" s="142"/>
      <c r="BL53" s="142"/>
      <c r="BM53" s="142"/>
      <c r="BN53" s="142"/>
      <c r="BO53" s="142"/>
    </row>
    <row r="54" spans="2:67" ht="15.75" customHeight="1">
      <c r="B54" s="193"/>
      <c r="C54" s="194"/>
      <c r="D54" s="195"/>
      <c r="E54" s="194" t="s">
        <v>128</v>
      </c>
      <c r="F54" s="196"/>
      <c r="G54" s="196"/>
      <c r="H54" s="196"/>
      <c r="I54" s="196"/>
      <c r="J54" s="196"/>
      <c r="K54" s="196"/>
      <c r="L54" s="196"/>
      <c r="M54" s="196"/>
      <c r="N54" s="196"/>
      <c r="O54" s="196"/>
      <c r="P54" s="196"/>
      <c r="Q54" s="196"/>
      <c r="R54" s="196"/>
      <c r="S54" s="196"/>
      <c r="T54" s="196"/>
      <c r="U54" s="196"/>
      <c r="V54" s="196"/>
      <c r="W54" s="196"/>
      <c r="X54" s="196"/>
      <c r="Y54" s="196"/>
      <c r="Z54" s="196"/>
      <c r="AA54" s="196"/>
      <c r="AB54" s="196"/>
      <c r="AC54" s="196"/>
      <c r="AD54" s="196"/>
      <c r="AE54" s="196"/>
      <c r="AF54" s="196"/>
      <c r="AG54" s="196"/>
      <c r="AH54" s="196"/>
      <c r="AI54" s="196"/>
      <c r="AJ54" s="196"/>
      <c r="AK54" s="196"/>
      <c r="AL54" s="196"/>
      <c r="AM54" s="197"/>
      <c r="AN54" s="141"/>
      <c r="AO54" s="141"/>
      <c r="AP54" s="141"/>
      <c r="AQ54" s="141"/>
      <c r="AR54" s="142"/>
      <c r="AS54" s="142"/>
      <c r="AT54" s="142"/>
      <c r="AU54" s="142"/>
      <c r="AV54" s="142"/>
      <c r="AW54" s="142"/>
      <c r="AX54" s="142"/>
      <c r="AY54" s="142"/>
      <c r="AZ54" s="142"/>
      <c r="BA54" s="142"/>
      <c r="BB54" s="142"/>
      <c r="BC54" s="142"/>
      <c r="BD54" s="142"/>
      <c r="BE54" s="142"/>
      <c r="BF54" s="142"/>
      <c r="BG54" s="142"/>
      <c r="BH54" s="142"/>
      <c r="BI54" s="142"/>
      <c r="BJ54" s="142"/>
      <c r="BK54" s="142"/>
      <c r="BL54" s="142"/>
      <c r="BM54" s="142"/>
      <c r="BN54" s="142"/>
      <c r="BO54" s="142"/>
    </row>
    <row r="55" spans="2:67" ht="15.75" customHeight="1">
      <c r="B55" s="193"/>
      <c r="C55" s="194"/>
      <c r="D55" s="195"/>
      <c r="E55" s="194" t="s">
        <v>129</v>
      </c>
      <c r="F55" s="196"/>
      <c r="G55" s="196"/>
      <c r="H55" s="196"/>
      <c r="I55" s="196"/>
      <c r="J55" s="196"/>
      <c r="K55" s="196"/>
      <c r="L55" s="196"/>
      <c r="M55" s="196"/>
      <c r="N55" s="196"/>
      <c r="O55" s="196"/>
      <c r="P55" s="196"/>
      <c r="Q55" s="196"/>
      <c r="R55" s="196"/>
      <c r="S55" s="196"/>
      <c r="T55" s="196"/>
      <c r="U55" s="196"/>
      <c r="V55" s="196"/>
      <c r="W55" s="196"/>
      <c r="X55" s="196"/>
      <c r="Y55" s="196"/>
      <c r="Z55" s="196"/>
      <c r="AA55" s="196"/>
      <c r="AB55" s="196"/>
      <c r="AC55" s="196"/>
      <c r="AD55" s="196"/>
      <c r="AE55" s="196"/>
      <c r="AF55" s="196"/>
      <c r="AG55" s="196"/>
      <c r="AH55" s="196"/>
      <c r="AI55" s="196"/>
      <c r="AJ55" s="196"/>
      <c r="AK55" s="196"/>
      <c r="AL55" s="196"/>
      <c r="AM55" s="197"/>
      <c r="AN55" s="141"/>
      <c r="AO55" s="141"/>
      <c r="AP55" s="141"/>
      <c r="AQ55" s="141"/>
      <c r="AR55" s="142"/>
      <c r="AS55" s="142"/>
      <c r="AT55" s="142"/>
      <c r="AU55" s="142"/>
      <c r="AV55" s="142"/>
      <c r="AW55" s="142"/>
      <c r="AX55" s="142"/>
      <c r="AY55" s="142"/>
      <c r="AZ55" s="142"/>
      <c r="BA55" s="142"/>
      <c r="BB55" s="142"/>
      <c r="BC55" s="142"/>
      <c r="BD55" s="142"/>
      <c r="BE55" s="142"/>
      <c r="BF55" s="142"/>
      <c r="BG55" s="142"/>
      <c r="BH55" s="142"/>
      <c r="BI55" s="142"/>
      <c r="BJ55" s="142"/>
      <c r="BK55" s="142"/>
      <c r="BL55" s="142"/>
      <c r="BM55" s="142"/>
      <c r="BN55" s="142"/>
      <c r="BO55" s="142"/>
    </row>
    <row r="56" spans="2:43" ht="18" customHeight="1">
      <c r="B56" s="193"/>
      <c r="C56" s="199" t="s">
        <v>132</v>
      </c>
      <c r="D56" s="195"/>
      <c r="E56" s="200" t="s">
        <v>131</v>
      </c>
      <c r="F56" s="201"/>
      <c r="G56" s="201"/>
      <c r="H56" s="201"/>
      <c r="I56" s="201"/>
      <c r="J56" s="201"/>
      <c r="K56" s="201"/>
      <c r="L56" s="201"/>
      <c r="M56" s="201"/>
      <c r="N56" s="201"/>
      <c r="O56" s="201"/>
      <c r="P56" s="201"/>
      <c r="Q56" s="201"/>
      <c r="R56" s="201"/>
      <c r="S56" s="201"/>
      <c r="T56" s="201"/>
      <c r="U56" s="201"/>
      <c r="V56" s="201"/>
      <c r="W56" s="201"/>
      <c r="X56" s="201"/>
      <c r="Y56" s="201"/>
      <c r="Z56" s="201"/>
      <c r="AA56" s="201"/>
      <c r="AB56" s="201"/>
      <c r="AC56" s="201"/>
      <c r="AD56" s="201"/>
      <c r="AE56" s="201"/>
      <c r="AF56" s="201"/>
      <c r="AG56" s="201"/>
      <c r="AH56" s="201"/>
      <c r="AI56" s="201"/>
      <c r="AJ56" s="201"/>
      <c r="AK56" s="201"/>
      <c r="AL56" s="201"/>
      <c r="AM56" s="202"/>
      <c r="AN56" s="94"/>
      <c r="AO56" s="94"/>
      <c r="AP56" s="94"/>
      <c r="AQ56" s="94"/>
    </row>
    <row r="57" spans="2:39" ht="6.75" customHeight="1">
      <c r="B57" s="203"/>
      <c r="C57" s="204"/>
      <c r="D57" s="204"/>
      <c r="E57" s="204"/>
      <c r="F57" s="204"/>
      <c r="G57" s="204"/>
      <c r="H57" s="204"/>
      <c r="I57" s="204"/>
      <c r="J57" s="204"/>
      <c r="K57" s="204"/>
      <c r="L57" s="204"/>
      <c r="M57" s="204"/>
      <c r="N57" s="204"/>
      <c r="O57" s="204"/>
      <c r="P57" s="204"/>
      <c r="Q57" s="204"/>
      <c r="R57" s="204"/>
      <c r="S57" s="204"/>
      <c r="T57" s="204"/>
      <c r="U57" s="204"/>
      <c r="V57" s="204"/>
      <c r="W57" s="204"/>
      <c r="X57" s="204"/>
      <c r="Y57" s="204"/>
      <c r="Z57" s="204"/>
      <c r="AA57" s="204"/>
      <c r="AB57" s="204"/>
      <c r="AC57" s="204"/>
      <c r="AD57" s="204"/>
      <c r="AE57" s="204"/>
      <c r="AF57" s="204"/>
      <c r="AG57" s="204"/>
      <c r="AH57" s="204"/>
      <c r="AI57" s="204"/>
      <c r="AJ57" s="204"/>
      <c r="AK57" s="204"/>
      <c r="AL57" s="204"/>
      <c r="AM57" s="205"/>
    </row>
  </sheetData>
  <sheetProtection/>
  <mergeCells count="8">
    <mergeCell ref="W34:X34"/>
    <mergeCell ref="Q42:S42"/>
    <mergeCell ref="H46:M46"/>
    <mergeCell ref="Q46:V46"/>
    <mergeCell ref="A1:D1"/>
    <mergeCell ref="Q34:R34"/>
    <mergeCell ref="M36:N36"/>
    <mergeCell ref="M38:O38"/>
  </mergeCells>
  <printOptions horizontalCentered="1"/>
  <pageMargins left="0.3937007874015748" right="0.3937007874015748" top="0.3937007874015748" bottom="0.3937007874015748" header="0.3937007874015748" footer="0.31496062992125984"/>
  <pageSetup horizontalDpi="600" verticalDpi="600" orientation="landscape" paperSize="8" scale="87" r:id="rId2"/>
  <drawing r:id="rId1"/>
</worksheet>
</file>

<file path=xl/worksheets/sheet3.xml><?xml version="1.0" encoding="utf-8"?>
<worksheet xmlns="http://schemas.openxmlformats.org/spreadsheetml/2006/main" xmlns:r="http://schemas.openxmlformats.org/officeDocument/2006/relationships">
  <dimension ref="A1:DB42"/>
  <sheetViews>
    <sheetView view="pageBreakPreview" zoomScale="90" zoomScaleSheetLayoutView="90" zoomScalePageLayoutView="0" workbookViewId="0" topLeftCell="A1">
      <selection activeCell="K46" sqref="K46"/>
    </sheetView>
  </sheetViews>
  <sheetFormatPr defaultColWidth="8.796875" defaultRowHeight="15"/>
  <cols>
    <col min="2" max="2" width="6.59765625" style="0" bestFit="1" customWidth="1"/>
    <col min="3" max="3" width="3.19921875" style="0" bestFit="1" customWidth="1"/>
    <col min="4" max="4" width="7.3984375" style="0" bestFit="1" customWidth="1"/>
    <col min="5" max="5" width="2.3984375" style="0" customWidth="1"/>
    <col min="6" max="8" width="6.5" style="0" customWidth="1"/>
    <col min="9" max="9" width="2.19921875" style="0" customWidth="1"/>
    <col min="10" max="105" width="1.4921875" style="489" customWidth="1"/>
  </cols>
  <sheetData>
    <row r="1" ht="14.25">
      <c r="A1" t="s">
        <v>577</v>
      </c>
    </row>
    <row r="3" ht="17.25">
      <c r="A3" s="523" t="s">
        <v>433</v>
      </c>
    </row>
    <row r="4" ht="14.25">
      <c r="A4" s="1"/>
    </row>
    <row r="5" ht="14.25">
      <c r="A5" s="1"/>
    </row>
    <row r="6" ht="14.25">
      <c r="A6" s="1"/>
    </row>
    <row r="7" spans="1:106" ht="14.25">
      <c r="A7" s="562" t="s">
        <v>344</v>
      </c>
      <c r="B7" s="563" t="s">
        <v>342</v>
      </c>
      <c r="C7" s="564"/>
      <c r="D7" s="565" t="s">
        <v>343</v>
      </c>
      <c r="F7" s="562" t="s">
        <v>345</v>
      </c>
      <c r="G7" s="562" t="s">
        <v>340</v>
      </c>
      <c r="H7" s="562" t="s">
        <v>341</v>
      </c>
      <c r="I7" s="491"/>
      <c r="J7" s="1085">
        <v>0.25</v>
      </c>
      <c r="K7" s="1086"/>
      <c r="L7" s="1086"/>
      <c r="M7" s="1088"/>
      <c r="N7" s="1093">
        <v>0.2916666666666667</v>
      </c>
      <c r="O7" s="1086"/>
      <c r="P7" s="1086"/>
      <c r="Q7" s="1087"/>
      <c r="R7" s="1085">
        <v>0.3333333333333333</v>
      </c>
      <c r="S7" s="1086"/>
      <c r="T7" s="1086"/>
      <c r="U7" s="1088"/>
      <c r="V7" s="1093">
        <v>0.375</v>
      </c>
      <c r="W7" s="1086"/>
      <c r="X7" s="1086"/>
      <c r="Y7" s="1087"/>
      <c r="Z7" s="1085">
        <v>0.4166666666666667</v>
      </c>
      <c r="AA7" s="1086"/>
      <c r="AB7" s="1086"/>
      <c r="AC7" s="1088"/>
      <c r="AD7" s="1093">
        <v>0.4583333333333333</v>
      </c>
      <c r="AE7" s="1086"/>
      <c r="AF7" s="1086"/>
      <c r="AG7" s="1087"/>
      <c r="AH7" s="1085">
        <v>0.5</v>
      </c>
      <c r="AI7" s="1086"/>
      <c r="AJ7" s="1086"/>
      <c r="AK7" s="1088"/>
      <c r="AL7" s="1093">
        <v>0.5416666666666666</v>
      </c>
      <c r="AM7" s="1086"/>
      <c r="AN7" s="1086"/>
      <c r="AO7" s="1087"/>
      <c r="AP7" s="1085">
        <v>0.5833333333333334</v>
      </c>
      <c r="AQ7" s="1086"/>
      <c r="AR7" s="1086"/>
      <c r="AS7" s="1088"/>
      <c r="AT7" s="1093">
        <v>0.625</v>
      </c>
      <c r="AU7" s="1086"/>
      <c r="AV7" s="1086"/>
      <c r="AW7" s="1087"/>
      <c r="AX7" s="1085">
        <v>0.6666666666666666</v>
      </c>
      <c r="AY7" s="1086"/>
      <c r="AZ7" s="1086"/>
      <c r="BA7" s="1088"/>
      <c r="BB7" s="1093">
        <v>0.7083333333333334</v>
      </c>
      <c r="BC7" s="1086"/>
      <c r="BD7" s="1086"/>
      <c r="BE7" s="1087"/>
      <c r="BF7" s="1085">
        <v>0.75</v>
      </c>
      <c r="BG7" s="1086"/>
      <c r="BH7" s="1086"/>
      <c r="BI7" s="1088"/>
      <c r="BJ7" s="1093">
        <v>0.7916666666666666</v>
      </c>
      <c r="BK7" s="1086"/>
      <c r="BL7" s="1086"/>
      <c r="BM7" s="1087"/>
      <c r="BN7" s="1085">
        <v>0.8333333333333334</v>
      </c>
      <c r="BO7" s="1086"/>
      <c r="BP7" s="1086"/>
      <c r="BQ7" s="1088"/>
      <c r="BR7" s="1093">
        <v>0.875</v>
      </c>
      <c r="BS7" s="1086"/>
      <c r="BT7" s="1086"/>
      <c r="BU7" s="1087"/>
      <c r="BV7" s="1085">
        <v>0.9166666666666666</v>
      </c>
      <c r="BW7" s="1086"/>
      <c r="BX7" s="1086"/>
      <c r="BY7" s="1088"/>
      <c r="BZ7" s="1093">
        <v>0.9583333333333334</v>
      </c>
      <c r="CA7" s="1086"/>
      <c r="CB7" s="1086"/>
      <c r="CC7" s="1087"/>
      <c r="CD7" s="1085">
        <v>0</v>
      </c>
      <c r="CE7" s="1086"/>
      <c r="CF7" s="1086"/>
      <c r="CG7" s="1087"/>
      <c r="CH7" s="1085">
        <v>0.041666666666666664</v>
      </c>
      <c r="CI7" s="1086"/>
      <c r="CJ7" s="1086"/>
      <c r="CK7" s="1086"/>
      <c r="CL7" s="1086">
        <v>0.08333333333333333</v>
      </c>
      <c r="CM7" s="1086"/>
      <c r="CN7" s="1086"/>
      <c r="CO7" s="1087"/>
      <c r="CP7" s="1085">
        <v>0.125</v>
      </c>
      <c r="CQ7" s="1086"/>
      <c r="CR7" s="1086"/>
      <c r="CS7" s="1087"/>
      <c r="CT7" s="1085">
        <v>0.16666666666666666</v>
      </c>
      <c r="CU7" s="1086"/>
      <c r="CV7" s="1086"/>
      <c r="CW7" s="1087"/>
      <c r="CX7" s="1085">
        <v>0.20833333333333334</v>
      </c>
      <c r="CY7" s="1086"/>
      <c r="CZ7" s="1086"/>
      <c r="DA7" s="1088"/>
      <c r="DB7" s="491"/>
    </row>
    <row r="8" spans="1:106" ht="14.25">
      <c r="A8" s="524" t="s">
        <v>197</v>
      </c>
      <c r="B8" s="519">
        <v>0.2916666666666667</v>
      </c>
      <c r="C8" s="520" t="s">
        <v>116</v>
      </c>
      <c r="D8" s="519">
        <v>0.65625</v>
      </c>
      <c r="E8" s="519"/>
      <c r="F8" s="519">
        <v>0.3333333333333333</v>
      </c>
      <c r="G8" s="519">
        <v>0.03125</v>
      </c>
      <c r="H8" s="519">
        <f>F8+G8</f>
        <v>0.3645833333333333</v>
      </c>
      <c r="I8" s="492"/>
      <c r="J8" s="497"/>
      <c r="K8" s="493"/>
      <c r="L8" s="493"/>
      <c r="M8" s="499"/>
      <c r="N8" s="511"/>
      <c r="O8" s="501"/>
      <c r="P8" s="501"/>
      <c r="Q8" s="502"/>
      <c r="R8" s="540"/>
      <c r="S8" s="506"/>
      <c r="T8" s="507"/>
      <c r="U8" s="545"/>
      <c r="V8" s="542"/>
      <c r="W8" s="509"/>
      <c r="X8" s="509"/>
      <c r="Y8" s="553"/>
      <c r="Z8" s="508"/>
      <c r="AA8" s="509"/>
      <c r="AB8" s="509"/>
      <c r="AC8" s="510"/>
      <c r="AD8" s="542"/>
      <c r="AE8" s="509"/>
      <c r="AF8" s="509"/>
      <c r="AG8" s="553"/>
      <c r="AH8" s="508"/>
      <c r="AI8" s="509"/>
      <c r="AJ8" s="509"/>
      <c r="AK8" s="510"/>
      <c r="AL8" s="542"/>
      <c r="AM8" s="509"/>
      <c r="AN8" s="509"/>
      <c r="AO8" s="553"/>
      <c r="AP8" s="508"/>
      <c r="AQ8" s="509"/>
      <c r="AR8" s="509"/>
      <c r="AS8" s="510"/>
      <c r="AT8" s="542"/>
      <c r="AU8" s="509"/>
      <c r="AV8" s="510"/>
      <c r="AW8" s="544"/>
      <c r="AX8" s="497"/>
      <c r="AY8" s="493"/>
      <c r="AZ8" s="546"/>
      <c r="BA8" s="557"/>
      <c r="BB8" s="498"/>
      <c r="BC8" s="493"/>
      <c r="BD8" s="493"/>
      <c r="BE8" s="496"/>
      <c r="BF8" s="497"/>
      <c r="BG8" s="493"/>
      <c r="BH8" s="493"/>
      <c r="BI8" s="499"/>
      <c r="BJ8" s="498"/>
      <c r="BK8" s="493"/>
      <c r="BL8" s="493"/>
      <c r="BM8" s="496"/>
      <c r="BN8" s="497"/>
      <c r="BO8" s="493"/>
      <c r="BP8" s="493"/>
      <c r="BQ8" s="499"/>
      <c r="BR8" s="498"/>
      <c r="BS8" s="493"/>
      <c r="BT8" s="493"/>
      <c r="BU8" s="496"/>
      <c r="BV8" s="497"/>
      <c r="BW8" s="493"/>
      <c r="BX8" s="493"/>
      <c r="BY8" s="499"/>
      <c r="BZ8" s="498"/>
      <c r="CA8" s="493"/>
      <c r="CB8" s="493"/>
      <c r="CC8" s="496"/>
      <c r="CD8" s="497"/>
      <c r="CE8" s="493"/>
      <c r="CF8" s="493"/>
      <c r="CG8" s="496"/>
      <c r="CH8" s="497"/>
      <c r="CI8" s="493"/>
      <c r="CJ8" s="493"/>
      <c r="CK8" s="493"/>
      <c r="CL8" s="493"/>
      <c r="CM8" s="493"/>
      <c r="CN8" s="493"/>
      <c r="CO8" s="496"/>
      <c r="CP8" s="497"/>
      <c r="CQ8" s="493"/>
      <c r="CR8" s="493"/>
      <c r="CS8" s="496"/>
      <c r="CT8" s="497"/>
      <c r="CU8" s="493"/>
      <c r="CV8" s="493"/>
      <c r="CW8" s="496"/>
      <c r="CX8" s="497"/>
      <c r="CY8" s="493"/>
      <c r="CZ8" s="493"/>
      <c r="DA8" s="499"/>
      <c r="DB8" s="491"/>
    </row>
    <row r="9" spans="1:106" ht="14.25">
      <c r="A9" s="524" t="s">
        <v>195</v>
      </c>
      <c r="B9" s="519">
        <v>0.3541666666666667</v>
      </c>
      <c r="C9" s="520" t="s">
        <v>116</v>
      </c>
      <c r="D9" s="519">
        <v>0.71875</v>
      </c>
      <c r="E9" s="519"/>
      <c r="F9" s="519">
        <v>0.3333333333333333</v>
      </c>
      <c r="G9" s="519">
        <v>0.03125</v>
      </c>
      <c r="H9" s="519">
        <f aca="true" t="shared" si="0" ref="H9:H15">F9+G9</f>
        <v>0.3645833333333333</v>
      </c>
      <c r="I9" s="492"/>
      <c r="J9" s="497"/>
      <c r="K9" s="493"/>
      <c r="L9" s="493"/>
      <c r="M9" s="499"/>
      <c r="N9" s="498"/>
      <c r="O9" s="493"/>
      <c r="P9" s="493"/>
      <c r="Q9" s="496"/>
      <c r="R9" s="541"/>
      <c r="S9" s="517"/>
      <c r="T9" s="515"/>
      <c r="U9" s="547"/>
      <c r="V9" s="543"/>
      <c r="W9" s="504"/>
      <c r="X9" s="504"/>
      <c r="Y9" s="554"/>
      <c r="Z9" s="503"/>
      <c r="AA9" s="504"/>
      <c r="AB9" s="504"/>
      <c r="AC9" s="505"/>
      <c r="AD9" s="543"/>
      <c r="AE9" s="504"/>
      <c r="AF9" s="504"/>
      <c r="AG9" s="554"/>
      <c r="AH9" s="503"/>
      <c r="AI9" s="504"/>
      <c r="AJ9" s="504"/>
      <c r="AK9" s="505"/>
      <c r="AL9" s="543"/>
      <c r="AM9" s="504"/>
      <c r="AN9" s="504"/>
      <c r="AO9" s="554"/>
      <c r="AP9" s="503"/>
      <c r="AQ9" s="504"/>
      <c r="AR9" s="504"/>
      <c r="AS9" s="505"/>
      <c r="AT9" s="543"/>
      <c r="AU9" s="504"/>
      <c r="AV9" s="504"/>
      <c r="AW9" s="554"/>
      <c r="AX9" s="503"/>
      <c r="AY9" s="504"/>
      <c r="AZ9" s="548"/>
      <c r="BA9" s="556"/>
      <c r="BB9" s="556"/>
      <c r="BC9" s="498"/>
      <c r="BD9" s="493"/>
      <c r="BE9" s="496"/>
      <c r="BF9" s="497"/>
      <c r="BG9" s="493"/>
      <c r="BH9" s="493"/>
      <c r="BI9" s="499"/>
      <c r="BJ9" s="498"/>
      <c r="BK9" s="493"/>
      <c r="BL9" s="493"/>
      <c r="BM9" s="496"/>
      <c r="BN9" s="497"/>
      <c r="BO9" s="493"/>
      <c r="BP9" s="493"/>
      <c r="BQ9" s="499"/>
      <c r="BR9" s="498"/>
      <c r="BS9" s="493"/>
      <c r="BT9" s="493"/>
      <c r="BU9" s="496"/>
      <c r="BV9" s="497"/>
      <c r="BW9" s="493"/>
      <c r="BX9" s="493"/>
      <c r="BY9" s="499"/>
      <c r="BZ9" s="498"/>
      <c r="CA9" s="493"/>
      <c r="CB9" s="493"/>
      <c r="CC9" s="496"/>
      <c r="CD9" s="497"/>
      <c r="CE9" s="493"/>
      <c r="CF9" s="493"/>
      <c r="CG9" s="496"/>
      <c r="CH9" s="497"/>
      <c r="CI9" s="493"/>
      <c r="CJ9" s="493"/>
      <c r="CK9" s="493"/>
      <c r="CL9" s="493"/>
      <c r="CM9" s="493"/>
      <c r="CN9" s="493"/>
      <c r="CO9" s="496"/>
      <c r="CP9" s="497"/>
      <c r="CQ9" s="493"/>
      <c r="CR9" s="493"/>
      <c r="CS9" s="496"/>
      <c r="CT9" s="497"/>
      <c r="CU9" s="493"/>
      <c r="CV9" s="493"/>
      <c r="CW9" s="496"/>
      <c r="CX9" s="497"/>
      <c r="CY9" s="493"/>
      <c r="CZ9" s="493"/>
      <c r="DA9" s="499"/>
      <c r="DB9" s="491"/>
    </row>
    <row r="10" spans="1:106" ht="14.25">
      <c r="A10" s="524" t="s">
        <v>196</v>
      </c>
      <c r="B10" s="519">
        <v>0.4583333333333333</v>
      </c>
      <c r="C10" s="520" t="s">
        <v>116</v>
      </c>
      <c r="D10" s="519">
        <v>0.8229166666666666</v>
      </c>
      <c r="E10" s="519"/>
      <c r="F10" s="519">
        <v>0.3333333333333333</v>
      </c>
      <c r="G10" s="519">
        <v>0.03125</v>
      </c>
      <c r="H10" s="519">
        <f t="shared" si="0"/>
        <v>0.3645833333333333</v>
      </c>
      <c r="I10" s="492"/>
      <c r="J10" s="497"/>
      <c r="K10" s="493"/>
      <c r="L10" s="493"/>
      <c r="M10" s="499"/>
      <c r="N10" s="498"/>
      <c r="O10" s="493"/>
      <c r="P10" s="493"/>
      <c r="Q10" s="496"/>
      <c r="R10" s="497"/>
      <c r="S10" s="493"/>
      <c r="T10" s="496"/>
      <c r="U10" s="549"/>
      <c r="V10" s="498"/>
      <c r="W10" s="493"/>
      <c r="X10" s="493"/>
      <c r="Y10" s="496"/>
      <c r="Z10" s="497"/>
      <c r="AA10" s="493"/>
      <c r="AB10" s="493"/>
      <c r="AC10" s="499"/>
      <c r="AD10" s="543"/>
      <c r="AE10" s="504"/>
      <c r="AF10" s="504"/>
      <c r="AG10" s="554"/>
      <c r="AH10" s="503"/>
      <c r="AI10" s="504"/>
      <c r="AJ10" s="504"/>
      <c r="AK10" s="505"/>
      <c r="AL10" s="543"/>
      <c r="AM10" s="504"/>
      <c r="AN10" s="504"/>
      <c r="AO10" s="554"/>
      <c r="AP10" s="503"/>
      <c r="AQ10" s="504"/>
      <c r="AR10" s="504"/>
      <c r="AS10" s="505"/>
      <c r="AT10" s="543"/>
      <c r="AU10" s="504"/>
      <c r="AV10" s="509"/>
      <c r="AW10" s="553"/>
      <c r="AX10" s="508"/>
      <c r="AY10" s="509"/>
      <c r="AZ10" s="550"/>
      <c r="BA10" s="558"/>
      <c r="BB10" s="513"/>
      <c r="BC10" s="506"/>
      <c r="BD10" s="506"/>
      <c r="BE10" s="507"/>
      <c r="BF10" s="540"/>
      <c r="BG10" s="506"/>
      <c r="BH10" s="506"/>
      <c r="BI10" s="514"/>
      <c r="BJ10" s="513"/>
      <c r="BK10" s="506"/>
      <c r="BL10" s="514"/>
      <c r="BM10" s="544"/>
      <c r="BN10" s="497"/>
      <c r="BO10" s="493"/>
      <c r="BP10" s="493"/>
      <c r="BQ10" s="499"/>
      <c r="BR10" s="498"/>
      <c r="BS10" s="493"/>
      <c r="BT10" s="493"/>
      <c r="BU10" s="496"/>
      <c r="BV10" s="497"/>
      <c r="BW10" s="493"/>
      <c r="BX10" s="493"/>
      <c r="BY10" s="499"/>
      <c r="BZ10" s="498"/>
      <c r="CA10" s="493"/>
      <c r="CB10" s="493"/>
      <c r="CC10" s="496"/>
      <c r="CD10" s="497"/>
      <c r="CE10" s="493"/>
      <c r="CF10" s="493"/>
      <c r="CG10" s="496"/>
      <c r="CH10" s="497"/>
      <c r="CI10" s="493"/>
      <c r="CJ10" s="493"/>
      <c r="CK10" s="493"/>
      <c r="CL10" s="493"/>
      <c r="CM10" s="493"/>
      <c r="CN10" s="493"/>
      <c r="CO10" s="496"/>
      <c r="CP10" s="497"/>
      <c r="CQ10" s="493"/>
      <c r="CR10" s="493"/>
      <c r="CS10" s="496"/>
      <c r="CT10" s="497"/>
      <c r="CU10" s="493"/>
      <c r="CV10" s="493"/>
      <c r="CW10" s="496"/>
      <c r="CX10" s="497"/>
      <c r="CY10" s="493"/>
      <c r="CZ10" s="493"/>
      <c r="DA10" s="499"/>
      <c r="DB10" s="491"/>
    </row>
    <row r="11" spans="1:106" ht="14.25">
      <c r="A11" s="524" t="s">
        <v>199</v>
      </c>
      <c r="B11" s="519">
        <v>0.6458333333333334</v>
      </c>
      <c r="C11" s="520" t="s">
        <v>116</v>
      </c>
      <c r="D11" s="519">
        <v>0.010416666666666666</v>
      </c>
      <c r="E11" s="519"/>
      <c r="F11" s="519">
        <v>0.3333333333333333</v>
      </c>
      <c r="G11" s="519">
        <v>0.03125</v>
      </c>
      <c r="H11" s="519">
        <f t="shared" si="0"/>
        <v>0.3645833333333333</v>
      </c>
      <c r="I11" s="492"/>
      <c r="J11" s="497"/>
      <c r="K11" s="493"/>
      <c r="L11" s="493"/>
      <c r="M11" s="499"/>
      <c r="N11" s="498"/>
      <c r="O11" s="493"/>
      <c r="P11" s="493"/>
      <c r="Q11" s="496"/>
      <c r="R11" s="497"/>
      <c r="S11" s="493"/>
      <c r="T11" s="496"/>
      <c r="U11" s="549"/>
      <c r="V11" s="498"/>
      <c r="W11" s="493"/>
      <c r="X11" s="493"/>
      <c r="Y11" s="496"/>
      <c r="Z11" s="497"/>
      <c r="AA11" s="493"/>
      <c r="AB11" s="493"/>
      <c r="AC11" s="499"/>
      <c r="AD11" s="498"/>
      <c r="AE11" s="493"/>
      <c r="AF11" s="493"/>
      <c r="AG11" s="496"/>
      <c r="AH11" s="497"/>
      <c r="AI11" s="493"/>
      <c r="AJ11" s="493"/>
      <c r="AK11" s="499"/>
      <c r="AL11" s="498"/>
      <c r="AM11" s="493"/>
      <c r="AN11" s="493"/>
      <c r="AO11" s="496"/>
      <c r="AP11" s="497"/>
      <c r="AQ11" s="493"/>
      <c r="AR11" s="493"/>
      <c r="AS11" s="499"/>
      <c r="AT11" s="498"/>
      <c r="AU11" s="496"/>
      <c r="AV11" s="503"/>
      <c r="AW11" s="554"/>
      <c r="AX11" s="503"/>
      <c r="AY11" s="504"/>
      <c r="AZ11" s="548"/>
      <c r="BA11" s="556"/>
      <c r="BB11" s="511"/>
      <c r="BC11" s="501"/>
      <c r="BD11" s="501"/>
      <c r="BE11" s="502"/>
      <c r="BF11" s="500"/>
      <c r="BG11" s="501"/>
      <c r="BH11" s="501"/>
      <c r="BI11" s="512"/>
      <c r="BJ11" s="511"/>
      <c r="BK11" s="501"/>
      <c r="BL11" s="501"/>
      <c r="BM11" s="502"/>
      <c r="BN11" s="500"/>
      <c r="BO11" s="501"/>
      <c r="BP11" s="501"/>
      <c r="BQ11" s="512"/>
      <c r="BR11" s="511"/>
      <c r="BS11" s="501"/>
      <c r="BT11" s="501"/>
      <c r="BU11" s="502"/>
      <c r="BV11" s="500"/>
      <c r="BW11" s="501"/>
      <c r="BX11" s="501"/>
      <c r="BY11" s="512"/>
      <c r="BZ11" s="511"/>
      <c r="CA11" s="501"/>
      <c r="CB11" s="501"/>
      <c r="CC11" s="502"/>
      <c r="CD11" s="559"/>
      <c r="CE11" s="498"/>
      <c r="CF11" s="493"/>
      <c r="CG11" s="496"/>
      <c r="CH11" s="497"/>
      <c r="CI11" s="493"/>
      <c r="CJ11" s="493"/>
      <c r="CK11" s="493"/>
      <c r="CL11" s="493"/>
      <c r="CM11" s="493"/>
      <c r="CN11" s="493"/>
      <c r="CO11" s="496"/>
      <c r="CP11" s="497"/>
      <c r="CQ11" s="493"/>
      <c r="CR11" s="493"/>
      <c r="CS11" s="496"/>
      <c r="CT11" s="497"/>
      <c r="CU11" s="493"/>
      <c r="CV11" s="493"/>
      <c r="CW11" s="496"/>
      <c r="CX11" s="497"/>
      <c r="CY11" s="493"/>
      <c r="CZ11" s="493"/>
      <c r="DA11" s="499"/>
      <c r="DB11" s="491"/>
    </row>
    <row r="12" spans="1:106" ht="14.25">
      <c r="A12" s="524" t="s">
        <v>200</v>
      </c>
      <c r="B12" s="519">
        <v>0</v>
      </c>
      <c r="C12" s="520" t="s">
        <v>116</v>
      </c>
      <c r="D12" s="519">
        <v>0.3645833333333333</v>
      </c>
      <c r="E12" s="519"/>
      <c r="F12" s="519">
        <v>0.3333333333333333</v>
      </c>
      <c r="G12" s="519">
        <v>0.03125</v>
      </c>
      <c r="H12" s="519">
        <f t="shared" si="0"/>
        <v>0.3645833333333333</v>
      </c>
      <c r="I12" s="492"/>
      <c r="J12" s="500"/>
      <c r="K12" s="501"/>
      <c r="L12" s="501"/>
      <c r="M12" s="512"/>
      <c r="N12" s="511"/>
      <c r="O12" s="501"/>
      <c r="P12" s="501"/>
      <c r="Q12" s="502"/>
      <c r="R12" s="500"/>
      <c r="S12" s="506"/>
      <c r="T12" s="507"/>
      <c r="U12" s="549"/>
      <c r="V12" s="498"/>
      <c r="W12" s="493"/>
      <c r="X12" s="493"/>
      <c r="Y12" s="496"/>
      <c r="Z12" s="497"/>
      <c r="AA12" s="493"/>
      <c r="AB12" s="493"/>
      <c r="AC12" s="499"/>
      <c r="AD12" s="498"/>
      <c r="AE12" s="493"/>
      <c r="AF12" s="493"/>
      <c r="AG12" s="496"/>
      <c r="AH12" s="497"/>
      <c r="AI12" s="493"/>
      <c r="AJ12" s="493"/>
      <c r="AK12" s="499"/>
      <c r="AL12" s="498"/>
      <c r="AM12" s="493"/>
      <c r="AN12" s="493"/>
      <c r="AO12" s="496"/>
      <c r="AP12" s="497"/>
      <c r="AQ12" s="493"/>
      <c r="AR12" s="493"/>
      <c r="AS12" s="499"/>
      <c r="AT12" s="498"/>
      <c r="AU12" s="493"/>
      <c r="AV12" s="493"/>
      <c r="AW12" s="496"/>
      <c r="AX12" s="497"/>
      <c r="AY12" s="493"/>
      <c r="AZ12" s="546"/>
      <c r="BA12" s="557"/>
      <c r="BB12" s="498"/>
      <c r="BC12" s="493"/>
      <c r="BD12" s="493"/>
      <c r="BE12" s="496"/>
      <c r="BF12" s="497"/>
      <c r="BG12" s="493"/>
      <c r="BH12" s="493"/>
      <c r="BI12" s="499"/>
      <c r="BJ12" s="498"/>
      <c r="BK12" s="493"/>
      <c r="BL12" s="493"/>
      <c r="BM12" s="496"/>
      <c r="BN12" s="497"/>
      <c r="BO12" s="493"/>
      <c r="BP12" s="493"/>
      <c r="BQ12" s="499"/>
      <c r="BR12" s="498"/>
      <c r="BS12" s="493"/>
      <c r="BT12" s="493"/>
      <c r="BU12" s="496"/>
      <c r="BV12" s="497"/>
      <c r="BW12" s="493"/>
      <c r="BX12" s="493"/>
      <c r="BY12" s="499"/>
      <c r="BZ12" s="498"/>
      <c r="CA12" s="493"/>
      <c r="CB12" s="493"/>
      <c r="CC12" s="496"/>
      <c r="CD12" s="500"/>
      <c r="CE12" s="501"/>
      <c r="CF12" s="501"/>
      <c r="CG12" s="502"/>
      <c r="CH12" s="500"/>
      <c r="CI12" s="501"/>
      <c r="CJ12" s="501"/>
      <c r="CK12" s="501"/>
      <c r="CL12" s="501"/>
      <c r="CM12" s="501"/>
      <c r="CN12" s="501"/>
      <c r="CO12" s="502"/>
      <c r="CP12" s="500"/>
      <c r="CQ12" s="501"/>
      <c r="CR12" s="501"/>
      <c r="CS12" s="502"/>
      <c r="CT12" s="500"/>
      <c r="CU12" s="501"/>
      <c r="CV12" s="501"/>
      <c r="CW12" s="502"/>
      <c r="CX12" s="500"/>
      <c r="CY12" s="501"/>
      <c r="CZ12" s="501"/>
      <c r="DA12" s="512"/>
      <c r="DB12" s="491"/>
    </row>
    <row r="13" spans="1:106" ht="14.25">
      <c r="A13" s="524" t="s">
        <v>170</v>
      </c>
      <c r="B13" s="519">
        <v>0.34375</v>
      </c>
      <c r="C13" s="520" t="s">
        <v>116</v>
      </c>
      <c r="D13" s="519">
        <v>0.625</v>
      </c>
      <c r="E13" s="519"/>
      <c r="F13" s="519">
        <v>0.25</v>
      </c>
      <c r="G13" s="519">
        <v>0.03125</v>
      </c>
      <c r="H13" s="519">
        <f t="shared" si="0"/>
        <v>0.28125</v>
      </c>
      <c r="I13" s="492"/>
      <c r="J13" s="497"/>
      <c r="K13" s="493"/>
      <c r="L13" s="493"/>
      <c r="M13" s="499"/>
      <c r="N13" s="498"/>
      <c r="O13" s="493"/>
      <c r="P13" s="493"/>
      <c r="Q13" s="496"/>
      <c r="R13" s="518"/>
      <c r="S13" s="500"/>
      <c r="T13" s="502"/>
      <c r="U13" s="547"/>
      <c r="V13" s="543"/>
      <c r="W13" s="504"/>
      <c r="X13" s="504"/>
      <c r="Y13" s="554"/>
      <c r="Z13" s="503"/>
      <c r="AA13" s="504"/>
      <c r="AB13" s="504"/>
      <c r="AC13" s="505"/>
      <c r="AD13" s="543"/>
      <c r="AE13" s="504"/>
      <c r="AF13" s="504"/>
      <c r="AG13" s="554"/>
      <c r="AH13" s="503"/>
      <c r="AI13" s="504"/>
      <c r="AJ13" s="504"/>
      <c r="AK13" s="505"/>
      <c r="AL13" s="543"/>
      <c r="AM13" s="504"/>
      <c r="AN13" s="504"/>
      <c r="AO13" s="554"/>
      <c r="AP13" s="503"/>
      <c r="AQ13" s="504"/>
      <c r="AR13" s="504"/>
      <c r="AS13" s="505"/>
      <c r="AT13" s="498"/>
      <c r="AU13" s="493"/>
      <c r="AV13" s="493"/>
      <c r="AW13" s="496"/>
      <c r="AX13" s="497"/>
      <c r="AY13" s="493"/>
      <c r="AZ13" s="546"/>
      <c r="BA13" s="557"/>
      <c r="BB13" s="498"/>
      <c r="BC13" s="493"/>
      <c r="BD13" s="493"/>
      <c r="BE13" s="496"/>
      <c r="BF13" s="497"/>
      <c r="BG13" s="493"/>
      <c r="BH13" s="493"/>
      <c r="BI13" s="499"/>
      <c r="BJ13" s="498"/>
      <c r="BK13" s="493"/>
      <c r="BL13" s="493"/>
      <c r="BM13" s="496"/>
      <c r="BN13" s="497"/>
      <c r="BO13" s="493"/>
      <c r="BP13" s="493"/>
      <c r="BQ13" s="499"/>
      <c r="BR13" s="498"/>
      <c r="BS13" s="493"/>
      <c r="BT13" s="493"/>
      <c r="BU13" s="496"/>
      <c r="BV13" s="497"/>
      <c r="BW13" s="493"/>
      <c r="BX13" s="493"/>
      <c r="BY13" s="499"/>
      <c r="BZ13" s="498"/>
      <c r="CA13" s="493"/>
      <c r="CB13" s="493"/>
      <c r="CC13" s="496"/>
      <c r="CD13" s="497"/>
      <c r="CE13" s="493"/>
      <c r="CF13" s="493"/>
      <c r="CG13" s="496"/>
      <c r="CH13" s="497"/>
      <c r="CI13" s="493"/>
      <c r="CJ13" s="493"/>
      <c r="CK13" s="493"/>
      <c r="CL13" s="493"/>
      <c r="CM13" s="493"/>
      <c r="CN13" s="493"/>
      <c r="CO13" s="496"/>
      <c r="CP13" s="497"/>
      <c r="CQ13" s="493"/>
      <c r="CR13" s="493"/>
      <c r="CS13" s="496"/>
      <c r="CT13" s="497"/>
      <c r="CU13" s="493"/>
      <c r="CV13" s="493"/>
      <c r="CW13" s="496"/>
      <c r="CX13" s="497"/>
      <c r="CY13" s="493"/>
      <c r="CZ13" s="493"/>
      <c r="DA13" s="499"/>
      <c r="DB13" s="491"/>
    </row>
    <row r="14" spans="1:106" ht="14.25">
      <c r="A14" s="524" t="s">
        <v>201</v>
      </c>
      <c r="B14" s="519">
        <v>0.34375</v>
      </c>
      <c r="C14" s="520" t="s">
        <v>116</v>
      </c>
      <c r="D14" s="519">
        <v>0.5520833333333334</v>
      </c>
      <c r="E14" s="519"/>
      <c r="F14" s="519">
        <v>0.20833333333333334</v>
      </c>
      <c r="G14" s="519">
        <v>0</v>
      </c>
      <c r="H14" s="519">
        <f t="shared" si="0"/>
        <v>0.20833333333333334</v>
      </c>
      <c r="I14" s="492"/>
      <c r="J14" s="497"/>
      <c r="K14" s="493"/>
      <c r="L14" s="493"/>
      <c r="M14" s="499"/>
      <c r="N14" s="498"/>
      <c r="O14" s="493"/>
      <c r="P14" s="493"/>
      <c r="Q14" s="496"/>
      <c r="R14" s="518"/>
      <c r="S14" s="500"/>
      <c r="T14" s="502"/>
      <c r="U14" s="547"/>
      <c r="V14" s="543"/>
      <c r="W14" s="504"/>
      <c r="X14" s="504"/>
      <c r="Y14" s="554"/>
      <c r="Z14" s="503"/>
      <c r="AA14" s="504"/>
      <c r="AB14" s="504"/>
      <c r="AC14" s="505"/>
      <c r="AD14" s="543"/>
      <c r="AE14" s="504"/>
      <c r="AF14" s="504"/>
      <c r="AG14" s="554"/>
      <c r="AH14" s="503"/>
      <c r="AI14" s="504"/>
      <c r="AJ14" s="504"/>
      <c r="AK14" s="505"/>
      <c r="AL14" s="555"/>
      <c r="AM14" s="498"/>
      <c r="AN14" s="493"/>
      <c r="AO14" s="496"/>
      <c r="AP14" s="497"/>
      <c r="AQ14" s="493"/>
      <c r="AR14" s="493"/>
      <c r="AS14" s="499"/>
      <c r="AT14" s="498"/>
      <c r="AU14" s="493"/>
      <c r="AV14" s="493"/>
      <c r="AW14" s="496"/>
      <c r="AX14" s="497"/>
      <c r="AY14" s="493"/>
      <c r="AZ14" s="546"/>
      <c r="BA14" s="557"/>
      <c r="BB14" s="498"/>
      <c r="BC14" s="493"/>
      <c r="BD14" s="493"/>
      <c r="BE14" s="496"/>
      <c r="BF14" s="497"/>
      <c r="BG14" s="493"/>
      <c r="BH14" s="493"/>
      <c r="BI14" s="499"/>
      <c r="BJ14" s="498"/>
      <c r="BK14" s="493"/>
      <c r="BL14" s="493"/>
      <c r="BM14" s="496"/>
      <c r="BN14" s="497"/>
      <c r="BO14" s="493"/>
      <c r="BP14" s="493"/>
      <c r="BQ14" s="499"/>
      <c r="BR14" s="498"/>
      <c r="BS14" s="493"/>
      <c r="BT14" s="493"/>
      <c r="BU14" s="496"/>
      <c r="BV14" s="497"/>
      <c r="BW14" s="493"/>
      <c r="BX14" s="493"/>
      <c r="BY14" s="499"/>
      <c r="BZ14" s="498"/>
      <c r="CA14" s="493"/>
      <c r="CB14" s="493"/>
      <c r="CC14" s="496"/>
      <c r="CD14" s="497"/>
      <c r="CE14" s="493"/>
      <c r="CF14" s="493"/>
      <c r="CG14" s="496"/>
      <c r="CH14" s="497"/>
      <c r="CI14" s="493"/>
      <c r="CJ14" s="493"/>
      <c r="CK14" s="493"/>
      <c r="CL14" s="493"/>
      <c r="CM14" s="493"/>
      <c r="CN14" s="493"/>
      <c r="CO14" s="496"/>
      <c r="CP14" s="497"/>
      <c r="CQ14" s="493"/>
      <c r="CR14" s="493"/>
      <c r="CS14" s="496"/>
      <c r="CT14" s="497"/>
      <c r="CU14" s="493"/>
      <c r="CV14" s="493"/>
      <c r="CW14" s="496"/>
      <c r="CX14" s="497"/>
      <c r="CY14" s="493"/>
      <c r="CZ14" s="493"/>
      <c r="DA14" s="499"/>
      <c r="DB14" s="491"/>
    </row>
    <row r="15" spans="1:106" ht="14.25">
      <c r="A15" s="524" t="s">
        <v>161</v>
      </c>
      <c r="B15" s="519">
        <v>0.5416666666666666</v>
      </c>
      <c r="C15" s="520" t="s">
        <v>116</v>
      </c>
      <c r="D15" s="519">
        <v>0.8229166666666666</v>
      </c>
      <c r="E15" s="519"/>
      <c r="F15" s="519">
        <v>0.25</v>
      </c>
      <c r="G15" s="519">
        <v>0.03125</v>
      </c>
      <c r="H15" s="519">
        <f t="shared" si="0"/>
        <v>0.28125</v>
      </c>
      <c r="I15" s="492"/>
      <c r="J15" s="497"/>
      <c r="K15" s="493"/>
      <c r="L15" s="493"/>
      <c r="M15" s="499"/>
      <c r="N15" s="498"/>
      <c r="O15" s="493"/>
      <c r="P15" s="493"/>
      <c r="Q15" s="496"/>
      <c r="R15" s="497"/>
      <c r="S15" s="493"/>
      <c r="T15" s="496"/>
      <c r="U15" s="549"/>
      <c r="V15" s="498"/>
      <c r="W15" s="493"/>
      <c r="X15" s="493"/>
      <c r="Y15" s="496"/>
      <c r="Z15" s="497"/>
      <c r="AA15" s="493"/>
      <c r="AB15" s="493"/>
      <c r="AC15" s="499"/>
      <c r="AD15" s="498"/>
      <c r="AE15" s="493"/>
      <c r="AF15" s="493"/>
      <c r="AG15" s="496"/>
      <c r="AH15" s="497"/>
      <c r="AI15" s="493"/>
      <c r="AJ15" s="493"/>
      <c r="AK15" s="499"/>
      <c r="AL15" s="543"/>
      <c r="AM15" s="504"/>
      <c r="AN15" s="504"/>
      <c r="AO15" s="554"/>
      <c r="AP15" s="503"/>
      <c r="AQ15" s="504"/>
      <c r="AR15" s="504"/>
      <c r="AS15" s="505"/>
      <c r="AT15" s="543"/>
      <c r="AU15" s="504"/>
      <c r="AV15" s="504"/>
      <c r="AW15" s="554"/>
      <c r="AX15" s="503"/>
      <c r="AY15" s="504"/>
      <c r="AZ15" s="548"/>
      <c r="BA15" s="556"/>
      <c r="BB15" s="511"/>
      <c r="BC15" s="501"/>
      <c r="BD15" s="501"/>
      <c r="BE15" s="502"/>
      <c r="BF15" s="500"/>
      <c r="BG15" s="501"/>
      <c r="BH15" s="501"/>
      <c r="BI15" s="512"/>
      <c r="BJ15" s="511"/>
      <c r="BK15" s="501"/>
      <c r="BL15" s="512"/>
      <c r="BM15" s="544"/>
      <c r="BN15" s="497"/>
      <c r="BO15" s="493"/>
      <c r="BP15" s="493"/>
      <c r="BQ15" s="499"/>
      <c r="BR15" s="498"/>
      <c r="BS15" s="493"/>
      <c r="BT15" s="493"/>
      <c r="BU15" s="496"/>
      <c r="BV15" s="497"/>
      <c r="BW15" s="493"/>
      <c r="BX15" s="493"/>
      <c r="BY15" s="499"/>
      <c r="BZ15" s="498"/>
      <c r="CA15" s="493"/>
      <c r="CB15" s="493"/>
      <c r="CC15" s="496"/>
      <c r="CD15" s="497"/>
      <c r="CE15" s="493"/>
      <c r="CF15" s="493"/>
      <c r="CG15" s="496"/>
      <c r="CH15" s="497"/>
      <c r="CI15" s="493"/>
      <c r="CJ15" s="493"/>
      <c r="CK15" s="493"/>
      <c r="CL15" s="493"/>
      <c r="CM15" s="493"/>
      <c r="CN15" s="493"/>
      <c r="CO15" s="496"/>
      <c r="CP15" s="497"/>
      <c r="CQ15" s="493"/>
      <c r="CR15" s="493"/>
      <c r="CS15" s="496"/>
      <c r="CT15" s="497"/>
      <c r="CU15" s="493"/>
      <c r="CV15" s="493"/>
      <c r="CW15" s="496"/>
      <c r="CX15" s="497"/>
      <c r="CY15" s="493"/>
      <c r="CZ15" s="493"/>
      <c r="DA15" s="499"/>
      <c r="DB15" s="491"/>
    </row>
    <row r="16" spans="1:106" ht="14.25">
      <c r="A16" s="524" t="s">
        <v>172</v>
      </c>
      <c r="B16" s="519" t="s">
        <v>175</v>
      </c>
      <c r="C16" s="521"/>
      <c r="D16" s="521"/>
      <c r="E16" s="521"/>
      <c r="F16" s="521"/>
      <c r="G16" s="521"/>
      <c r="H16" s="521"/>
      <c r="I16" s="494"/>
      <c r="J16" s="497"/>
      <c r="K16" s="493"/>
      <c r="L16" s="493"/>
      <c r="M16" s="499"/>
      <c r="N16" s="498"/>
      <c r="O16" s="493"/>
      <c r="P16" s="493"/>
      <c r="Q16" s="496"/>
      <c r="R16" s="497"/>
      <c r="S16" s="493"/>
      <c r="T16" s="496"/>
      <c r="U16" s="549"/>
      <c r="V16" s="498"/>
      <c r="W16" s="493"/>
      <c r="X16" s="493"/>
      <c r="Y16" s="496"/>
      <c r="Z16" s="497"/>
      <c r="AA16" s="493"/>
      <c r="AB16" s="493"/>
      <c r="AC16" s="499"/>
      <c r="AD16" s="498"/>
      <c r="AE16" s="493"/>
      <c r="AF16" s="493"/>
      <c r="AG16" s="496"/>
      <c r="AH16" s="497"/>
      <c r="AI16" s="493"/>
      <c r="AJ16" s="493"/>
      <c r="AK16" s="499"/>
      <c r="AL16" s="498"/>
      <c r="AM16" s="493"/>
      <c r="AN16" s="493"/>
      <c r="AO16" s="496"/>
      <c r="AP16" s="497"/>
      <c r="AQ16" s="493"/>
      <c r="AR16" s="493"/>
      <c r="AS16" s="499"/>
      <c r="AT16" s="498"/>
      <c r="AU16" s="493"/>
      <c r="AV16" s="493"/>
      <c r="AW16" s="496"/>
      <c r="AX16" s="497"/>
      <c r="AY16" s="493"/>
      <c r="AZ16" s="546"/>
      <c r="BA16" s="557"/>
      <c r="BB16" s="498"/>
      <c r="BC16" s="493"/>
      <c r="BD16" s="493"/>
      <c r="BE16" s="496"/>
      <c r="BF16" s="497"/>
      <c r="BG16" s="493"/>
      <c r="BH16" s="493"/>
      <c r="BI16" s="499"/>
      <c r="BJ16" s="498"/>
      <c r="BK16" s="493"/>
      <c r="BL16" s="493"/>
      <c r="BM16" s="496"/>
      <c r="BN16" s="497"/>
      <c r="BO16" s="493"/>
      <c r="BP16" s="493"/>
      <c r="BQ16" s="499"/>
      <c r="BR16" s="498"/>
      <c r="BS16" s="493"/>
      <c r="BT16" s="493"/>
      <c r="BU16" s="496"/>
      <c r="BV16" s="497"/>
      <c r="BW16" s="493"/>
      <c r="BX16" s="493"/>
      <c r="BY16" s="499"/>
      <c r="BZ16" s="498"/>
      <c r="CA16" s="493"/>
      <c r="CB16" s="493"/>
      <c r="CC16" s="496"/>
      <c r="CD16" s="497"/>
      <c r="CE16" s="493"/>
      <c r="CF16" s="493"/>
      <c r="CG16" s="496"/>
      <c r="CH16" s="497"/>
      <c r="CI16" s="493"/>
      <c r="CJ16" s="493"/>
      <c r="CK16" s="493"/>
      <c r="CL16" s="493"/>
      <c r="CM16" s="493"/>
      <c r="CN16" s="493"/>
      <c r="CO16" s="496"/>
      <c r="CP16" s="497"/>
      <c r="CQ16" s="493"/>
      <c r="CR16" s="493"/>
      <c r="CS16" s="496"/>
      <c r="CT16" s="497"/>
      <c r="CU16" s="493"/>
      <c r="CV16" s="493"/>
      <c r="CW16" s="496"/>
      <c r="CX16" s="497"/>
      <c r="CY16" s="493"/>
      <c r="CZ16" s="493"/>
      <c r="DA16" s="499"/>
      <c r="DB16" s="491"/>
    </row>
    <row r="17" spans="1:106" ht="14.25">
      <c r="A17" s="525"/>
      <c r="B17" s="522"/>
      <c r="C17" s="522"/>
      <c r="D17" s="522"/>
      <c r="E17" s="522"/>
      <c r="F17" s="522"/>
      <c r="G17" s="522"/>
      <c r="H17" s="522"/>
      <c r="I17" s="491"/>
      <c r="J17" s="497"/>
      <c r="K17" s="493"/>
      <c r="L17" s="493"/>
      <c r="M17" s="499"/>
      <c r="N17" s="498"/>
      <c r="O17" s="493"/>
      <c r="P17" s="493"/>
      <c r="Q17" s="496"/>
      <c r="R17" s="497"/>
      <c r="S17" s="493"/>
      <c r="T17" s="496"/>
      <c r="U17" s="549"/>
      <c r="V17" s="498"/>
      <c r="W17" s="493"/>
      <c r="X17" s="493"/>
      <c r="Y17" s="496"/>
      <c r="Z17" s="497"/>
      <c r="AA17" s="493"/>
      <c r="AB17" s="493"/>
      <c r="AC17" s="499"/>
      <c r="AD17" s="498"/>
      <c r="AE17" s="493"/>
      <c r="AF17" s="493"/>
      <c r="AG17" s="496"/>
      <c r="AH17" s="497"/>
      <c r="AI17" s="493"/>
      <c r="AJ17" s="493"/>
      <c r="AK17" s="499"/>
      <c r="AL17" s="498"/>
      <c r="AM17" s="493"/>
      <c r="AN17" s="493"/>
      <c r="AO17" s="496"/>
      <c r="AP17" s="497"/>
      <c r="AQ17" s="493"/>
      <c r="AR17" s="493"/>
      <c r="AS17" s="499"/>
      <c r="AT17" s="498"/>
      <c r="AU17" s="493"/>
      <c r="AV17" s="493"/>
      <c r="AW17" s="496"/>
      <c r="AX17" s="497"/>
      <c r="AY17" s="493"/>
      <c r="AZ17" s="546"/>
      <c r="BA17" s="557"/>
      <c r="BB17" s="498"/>
      <c r="BC17" s="493"/>
      <c r="BD17" s="493"/>
      <c r="BE17" s="496"/>
      <c r="BF17" s="497"/>
      <c r="BG17" s="493"/>
      <c r="BH17" s="493"/>
      <c r="BI17" s="499"/>
      <c r="BJ17" s="498"/>
      <c r="BK17" s="493"/>
      <c r="BL17" s="493"/>
      <c r="BM17" s="496"/>
      <c r="BN17" s="497"/>
      <c r="BO17" s="493"/>
      <c r="BP17" s="493"/>
      <c r="BQ17" s="499"/>
      <c r="BR17" s="498"/>
      <c r="BS17" s="493"/>
      <c r="BT17" s="493"/>
      <c r="BU17" s="496"/>
      <c r="BV17" s="497"/>
      <c r="BW17" s="493"/>
      <c r="BX17" s="493"/>
      <c r="BY17" s="499"/>
      <c r="BZ17" s="498"/>
      <c r="CA17" s="493"/>
      <c r="CB17" s="493"/>
      <c r="CC17" s="496"/>
      <c r="CD17" s="497"/>
      <c r="CE17" s="493"/>
      <c r="CF17" s="493"/>
      <c r="CG17" s="496"/>
      <c r="CH17" s="497"/>
      <c r="CI17" s="493"/>
      <c r="CJ17" s="493"/>
      <c r="CK17" s="493"/>
      <c r="CL17" s="493"/>
      <c r="CM17" s="493"/>
      <c r="CN17" s="493"/>
      <c r="CO17" s="496"/>
      <c r="CP17" s="497"/>
      <c r="CQ17" s="493"/>
      <c r="CR17" s="493"/>
      <c r="CS17" s="496"/>
      <c r="CT17" s="497"/>
      <c r="CU17" s="493"/>
      <c r="CV17" s="493"/>
      <c r="CW17" s="496"/>
      <c r="CX17" s="497"/>
      <c r="CY17" s="493"/>
      <c r="CZ17" s="493"/>
      <c r="DA17" s="499"/>
      <c r="DB17" s="491"/>
    </row>
    <row r="18" spans="1:106" ht="14.25">
      <c r="A18" s="525"/>
      <c r="B18" s="522"/>
      <c r="C18" s="522"/>
      <c r="D18" s="522"/>
      <c r="E18" s="522"/>
      <c r="F18" s="522"/>
      <c r="G18" s="522"/>
      <c r="H18" s="522"/>
      <c r="I18" s="491"/>
      <c r="J18" s="495"/>
      <c r="K18" s="495"/>
      <c r="L18" s="495"/>
      <c r="M18" s="495"/>
      <c r="N18" s="495"/>
      <c r="O18" s="495"/>
      <c r="P18" s="495"/>
      <c r="Q18" s="495"/>
      <c r="R18" s="495"/>
      <c r="S18" s="495"/>
      <c r="T18" s="495"/>
      <c r="U18" s="551"/>
      <c r="V18" s="544"/>
      <c r="W18" s="544"/>
      <c r="X18" s="544"/>
      <c r="Y18" s="544"/>
      <c r="Z18" s="544"/>
      <c r="AA18" s="544"/>
      <c r="AB18" s="544"/>
      <c r="AC18" s="544"/>
      <c r="AD18" s="544"/>
      <c r="AE18" s="544"/>
      <c r="AF18" s="544"/>
      <c r="AG18" s="544"/>
      <c r="AH18" s="544"/>
      <c r="AI18" s="544"/>
      <c r="AJ18" s="544"/>
      <c r="AK18" s="544"/>
      <c r="AL18" s="544"/>
      <c r="AM18" s="544"/>
      <c r="AN18" s="544"/>
      <c r="AO18" s="544"/>
      <c r="AP18" s="544"/>
      <c r="AQ18" s="544"/>
      <c r="AR18" s="544"/>
      <c r="AS18" s="544"/>
      <c r="AT18" s="544"/>
      <c r="AU18" s="544"/>
      <c r="AV18" s="544"/>
      <c r="AW18" s="544"/>
      <c r="AX18" s="544"/>
      <c r="AY18" s="544"/>
      <c r="AZ18" s="552"/>
      <c r="BA18" s="544"/>
      <c r="BB18" s="495"/>
      <c r="BC18" s="495"/>
      <c r="BD18" s="495"/>
      <c r="BE18" s="495"/>
      <c r="BF18" s="495"/>
      <c r="BG18" s="495"/>
      <c r="BH18" s="495"/>
      <c r="BI18" s="495"/>
      <c r="BJ18" s="495"/>
      <c r="BK18" s="495"/>
      <c r="BL18" s="495"/>
      <c r="BM18" s="495"/>
      <c r="BN18" s="495"/>
      <c r="BO18" s="495"/>
      <c r="BP18" s="495"/>
      <c r="BQ18" s="495"/>
      <c r="BR18" s="495"/>
      <c r="BS18" s="495"/>
      <c r="BT18" s="495"/>
      <c r="BU18" s="495"/>
      <c r="BV18" s="495"/>
      <c r="BW18" s="495"/>
      <c r="BX18" s="495"/>
      <c r="BY18" s="495"/>
      <c r="BZ18" s="495"/>
      <c r="CA18" s="495"/>
      <c r="CB18" s="495"/>
      <c r="CC18" s="495"/>
      <c r="CD18" s="495"/>
      <c r="CE18" s="495"/>
      <c r="CF18" s="495"/>
      <c r="CG18" s="495"/>
      <c r="CH18" s="495"/>
      <c r="CI18" s="495"/>
      <c r="CJ18" s="495"/>
      <c r="CK18" s="495"/>
      <c r="CL18" s="495"/>
      <c r="CM18" s="495"/>
      <c r="CN18" s="495"/>
      <c r="CO18" s="495"/>
      <c r="CP18" s="495"/>
      <c r="CQ18" s="495"/>
      <c r="CR18" s="495"/>
      <c r="CS18" s="495"/>
      <c r="CT18" s="495"/>
      <c r="CU18" s="495"/>
      <c r="CV18" s="495"/>
      <c r="CW18" s="495"/>
      <c r="CX18" s="495"/>
      <c r="CY18" s="495"/>
      <c r="CZ18" s="495"/>
      <c r="DA18" s="495"/>
      <c r="DB18" s="491"/>
    </row>
    <row r="19" spans="1:106" ht="14.25">
      <c r="A19" s="525"/>
      <c r="B19" s="522"/>
      <c r="C19" s="522"/>
      <c r="D19" s="522"/>
      <c r="E19" s="522"/>
      <c r="F19" s="522"/>
      <c r="G19" s="522"/>
      <c r="H19" s="522"/>
      <c r="I19" s="491"/>
      <c r="J19" s="495"/>
      <c r="K19" s="495"/>
      <c r="L19" s="495"/>
      <c r="M19" s="495"/>
      <c r="N19" s="495"/>
      <c r="O19" s="495"/>
      <c r="P19" s="495"/>
      <c r="Q19" s="495"/>
      <c r="R19" s="495"/>
      <c r="S19" s="495"/>
      <c r="T19" s="495"/>
      <c r="U19" s="551"/>
      <c r="V19" s="544"/>
      <c r="W19" s="544"/>
      <c r="X19" s="544"/>
      <c r="Y19" s="544"/>
      <c r="Z19" s="544"/>
      <c r="AA19" s="544"/>
      <c r="AB19" s="544"/>
      <c r="AC19" s="544"/>
      <c r="AD19" s="544"/>
      <c r="AE19" s="544"/>
      <c r="AF19" s="544"/>
      <c r="AG19" s="544"/>
      <c r="AH19" s="544"/>
      <c r="AI19" s="544"/>
      <c r="AJ19" s="544"/>
      <c r="AK19" s="544"/>
      <c r="AL19" s="544"/>
      <c r="AM19" s="544"/>
      <c r="AN19" s="544"/>
      <c r="AO19" s="544"/>
      <c r="AP19" s="544"/>
      <c r="AQ19" s="544"/>
      <c r="AR19" s="544"/>
      <c r="AS19" s="544"/>
      <c r="AT19" s="544"/>
      <c r="AU19" s="544"/>
      <c r="AV19" s="544"/>
      <c r="AW19" s="544"/>
      <c r="AX19" s="544"/>
      <c r="AY19" s="544"/>
      <c r="AZ19" s="552"/>
      <c r="BA19" s="544"/>
      <c r="BB19" s="495"/>
      <c r="BC19" s="495"/>
      <c r="BD19" s="495"/>
      <c r="BE19" s="495"/>
      <c r="BF19" s="495"/>
      <c r="BG19" s="495"/>
      <c r="BH19" s="495"/>
      <c r="BI19" s="495"/>
      <c r="BJ19" s="495"/>
      <c r="BK19" s="495"/>
      <c r="BL19" s="495"/>
      <c r="BM19" s="495"/>
      <c r="BN19" s="495"/>
      <c r="BO19" s="495"/>
      <c r="BP19" s="495"/>
      <c r="BQ19" s="495"/>
      <c r="BR19" s="495"/>
      <c r="BS19" s="495"/>
      <c r="BT19" s="495"/>
      <c r="BU19" s="495"/>
      <c r="BV19" s="495"/>
      <c r="BW19" s="495"/>
      <c r="BX19" s="495"/>
      <c r="BY19" s="495"/>
      <c r="BZ19" s="495"/>
      <c r="CA19" s="495"/>
      <c r="CB19" s="495"/>
      <c r="CC19" s="495"/>
      <c r="CD19" s="495"/>
      <c r="CE19" s="495"/>
      <c r="CF19" s="495"/>
      <c r="CG19" s="495"/>
      <c r="CH19" s="495"/>
      <c r="CI19" s="495"/>
      <c r="CJ19" s="495"/>
      <c r="CK19" s="495"/>
      <c r="CL19" s="495"/>
      <c r="CM19" s="495"/>
      <c r="CN19" s="495"/>
      <c r="CO19" s="495"/>
      <c r="CP19" s="495"/>
      <c r="CQ19" s="495"/>
      <c r="CR19" s="495"/>
      <c r="CS19" s="495"/>
      <c r="CT19" s="495"/>
      <c r="CU19" s="495"/>
      <c r="CV19" s="495"/>
      <c r="CW19" s="495"/>
      <c r="CX19" s="495"/>
      <c r="CY19" s="495"/>
      <c r="CZ19" s="495"/>
      <c r="DA19" s="495"/>
      <c r="DB19" s="491"/>
    </row>
    <row r="20" spans="1:106" ht="14.25">
      <c r="A20" s="1"/>
      <c r="I20" s="560"/>
      <c r="J20" s="490"/>
      <c r="K20" s="490"/>
      <c r="L20" s="490"/>
      <c r="M20" s="490"/>
      <c r="N20" s="490"/>
      <c r="O20" s="490"/>
      <c r="P20" s="490"/>
      <c r="Q20" s="490"/>
      <c r="R20" s="490"/>
      <c r="S20" s="490"/>
      <c r="T20" s="561" t="s">
        <v>338</v>
      </c>
      <c r="U20" s="1089" t="s">
        <v>339</v>
      </c>
      <c r="V20" s="1090"/>
      <c r="W20" s="1090"/>
      <c r="X20" s="1090"/>
      <c r="Y20" s="1090"/>
      <c r="Z20" s="1090"/>
      <c r="AA20" s="1090"/>
      <c r="AB20" s="1090"/>
      <c r="AC20" s="1090"/>
      <c r="AD20" s="1090"/>
      <c r="AE20" s="1090"/>
      <c r="AF20" s="1090"/>
      <c r="AG20" s="1090"/>
      <c r="AH20" s="1090"/>
      <c r="AI20" s="1090"/>
      <c r="AJ20" s="1090"/>
      <c r="AK20" s="1090"/>
      <c r="AL20" s="1090"/>
      <c r="AM20" s="1090"/>
      <c r="AN20" s="1090"/>
      <c r="AO20" s="1090"/>
      <c r="AP20" s="1090"/>
      <c r="AQ20" s="1090"/>
      <c r="AR20" s="1090"/>
      <c r="AS20" s="1090"/>
      <c r="AT20" s="1090"/>
      <c r="AU20" s="1090"/>
      <c r="AV20" s="1090"/>
      <c r="AW20" s="1090"/>
      <c r="AX20" s="1090"/>
      <c r="AY20" s="1090"/>
      <c r="AZ20" s="1091"/>
      <c r="BA20" s="1092" t="s">
        <v>338</v>
      </c>
      <c r="BB20" s="1092"/>
      <c r="BC20" s="1092"/>
      <c r="BD20" s="1092"/>
      <c r="BE20" s="1092"/>
      <c r="BF20" s="1092"/>
      <c r="BG20" s="1092"/>
      <c r="BH20" s="1092"/>
      <c r="BI20" s="1092"/>
      <c r="BJ20" s="1092"/>
      <c r="BK20" s="1092"/>
      <c r="BL20" s="1092"/>
      <c r="BM20" s="1092"/>
      <c r="BN20" s="1092"/>
      <c r="BO20" s="1092"/>
      <c r="BP20" s="1092"/>
      <c r="BQ20" s="1092"/>
      <c r="BR20" s="1092"/>
      <c r="BS20" s="1092"/>
      <c r="BT20" s="1092"/>
      <c r="BU20" s="1092"/>
      <c r="BV20" s="1092"/>
      <c r="BW20" s="1092"/>
      <c r="BX20" s="1092"/>
      <c r="BY20" s="1092"/>
      <c r="BZ20" s="1092"/>
      <c r="CA20" s="1092"/>
      <c r="CB20" s="1092"/>
      <c r="CC20" s="1092"/>
      <c r="CD20" s="1092"/>
      <c r="CE20" s="1092"/>
      <c r="CF20" s="1092"/>
      <c r="CG20" s="1092"/>
      <c r="CH20" s="1092"/>
      <c r="CI20" s="1092"/>
      <c r="CJ20" s="1092"/>
      <c r="CK20" s="1092"/>
      <c r="CL20" s="1092"/>
      <c r="CM20" s="1092"/>
      <c r="CN20" s="1092"/>
      <c r="CO20" s="1092"/>
      <c r="CP20" s="1092"/>
      <c r="CQ20" s="1092"/>
      <c r="CR20" s="1092"/>
      <c r="CS20" s="1092"/>
      <c r="CT20" s="1092"/>
      <c r="CU20" s="1092"/>
      <c r="CV20" s="1092"/>
      <c r="CW20" s="1092"/>
      <c r="CX20" s="1092"/>
      <c r="CY20" s="1092"/>
      <c r="CZ20" s="1092"/>
      <c r="DA20" s="1092"/>
      <c r="DB20" s="491"/>
    </row>
    <row r="21" ht="14.25">
      <c r="A21" s="1"/>
    </row>
    <row r="22" ht="14.25">
      <c r="A22" s="1"/>
    </row>
    <row r="23" ht="14.25">
      <c r="A23" s="1"/>
    </row>
    <row r="24" ht="17.25">
      <c r="A24" s="523" t="s">
        <v>434</v>
      </c>
    </row>
    <row r="25" ht="14.25">
      <c r="A25" s="1"/>
    </row>
    <row r="26" ht="14.25">
      <c r="A26" s="1"/>
    </row>
    <row r="27" ht="14.25">
      <c r="A27" s="1"/>
    </row>
    <row r="28" spans="1:106" ht="14.25">
      <c r="A28" s="562" t="s">
        <v>344</v>
      </c>
      <c r="B28" s="563" t="s">
        <v>342</v>
      </c>
      <c r="C28" s="564"/>
      <c r="D28" s="565" t="s">
        <v>343</v>
      </c>
      <c r="F28" s="562" t="s">
        <v>345</v>
      </c>
      <c r="G28" s="562" t="s">
        <v>340</v>
      </c>
      <c r="H28" s="562" t="s">
        <v>341</v>
      </c>
      <c r="I28" s="491"/>
      <c r="J28" s="1085">
        <v>0.25</v>
      </c>
      <c r="K28" s="1086"/>
      <c r="L28" s="1086"/>
      <c r="M28" s="1088"/>
      <c r="N28" s="1093">
        <v>0.2916666666666667</v>
      </c>
      <c r="O28" s="1086"/>
      <c r="P28" s="1086"/>
      <c r="Q28" s="1087"/>
      <c r="R28" s="1085">
        <v>0.3333333333333333</v>
      </c>
      <c r="S28" s="1086"/>
      <c r="T28" s="1086"/>
      <c r="U28" s="1088"/>
      <c r="V28" s="1093">
        <v>0.375</v>
      </c>
      <c r="W28" s="1086"/>
      <c r="X28" s="1086"/>
      <c r="Y28" s="1087"/>
      <c r="Z28" s="1085">
        <v>0.4166666666666667</v>
      </c>
      <c r="AA28" s="1086"/>
      <c r="AB28" s="1086"/>
      <c r="AC28" s="1088"/>
      <c r="AD28" s="1093">
        <v>0.4583333333333333</v>
      </c>
      <c r="AE28" s="1086"/>
      <c r="AF28" s="1086"/>
      <c r="AG28" s="1087"/>
      <c r="AH28" s="1085">
        <v>0.5</v>
      </c>
      <c r="AI28" s="1086"/>
      <c r="AJ28" s="1086"/>
      <c r="AK28" s="1088"/>
      <c r="AL28" s="1093">
        <v>0.5416666666666666</v>
      </c>
      <c r="AM28" s="1086"/>
      <c r="AN28" s="1086"/>
      <c r="AO28" s="1087"/>
      <c r="AP28" s="1085">
        <v>0.5833333333333334</v>
      </c>
      <c r="AQ28" s="1086"/>
      <c r="AR28" s="1086"/>
      <c r="AS28" s="1088"/>
      <c r="AT28" s="1093">
        <v>0.625</v>
      </c>
      <c r="AU28" s="1086"/>
      <c r="AV28" s="1086"/>
      <c r="AW28" s="1087"/>
      <c r="AX28" s="1085">
        <v>0.6666666666666666</v>
      </c>
      <c r="AY28" s="1086"/>
      <c r="AZ28" s="1086"/>
      <c r="BA28" s="1088"/>
      <c r="BB28" s="1093">
        <v>0.7083333333333334</v>
      </c>
      <c r="BC28" s="1086"/>
      <c r="BD28" s="1086"/>
      <c r="BE28" s="1087"/>
      <c r="BF28" s="1085">
        <v>0.75</v>
      </c>
      <c r="BG28" s="1086"/>
      <c r="BH28" s="1086"/>
      <c r="BI28" s="1088"/>
      <c r="BJ28" s="1093">
        <v>0.7916666666666666</v>
      </c>
      <c r="BK28" s="1086"/>
      <c r="BL28" s="1086"/>
      <c r="BM28" s="1087"/>
      <c r="BN28" s="1085">
        <v>0.8333333333333334</v>
      </c>
      <c r="BO28" s="1086"/>
      <c r="BP28" s="1086"/>
      <c r="BQ28" s="1088"/>
      <c r="BR28" s="1093">
        <v>0.875</v>
      </c>
      <c r="BS28" s="1086"/>
      <c r="BT28" s="1086"/>
      <c r="BU28" s="1087"/>
      <c r="BV28" s="1085">
        <v>0.9166666666666666</v>
      </c>
      <c r="BW28" s="1086"/>
      <c r="BX28" s="1086"/>
      <c r="BY28" s="1088"/>
      <c r="BZ28" s="1093">
        <v>0.9583333333333334</v>
      </c>
      <c r="CA28" s="1086"/>
      <c r="CB28" s="1086"/>
      <c r="CC28" s="1087"/>
      <c r="CD28" s="1085">
        <v>0</v>
      </c>
      <c r="CE28" s="1086"/>
      <c r="CF28" s="1086"/>
      <c r="CG28" s="1087"/>
      <c r="CH28" s="1085">
        <v>0.041666666666666664</v>
      </c>
      <c r="CI28" s="1086"/>
      <c r="CJ28" s="1086"/>
      <c r="CK28" s="1086"/>
      <c r="CL28" s="1086">
        <v>0.08333333333333333</v>
      </c>
      <c r="CM28" s="1086"/>
      <c r="CN28" s="1086"/>
      <c r="CO28" s="1087"/>
      <c r="CP28" s="1085">
        <v>0.125</v>
      </c>
      <c r="CQ28" s="1086"/>
      <c r="CR28" s="1086"/>
      <c r="CS28" s="1087"/>
      <c r="CT28" s="1085">
        <v>0.16666666666666666</v>
      </c>
      <c r="CU28" s="1086"/>
      <c r="CV28" s="1086"/>
      <c r="CW28" s="1087"/>
      <c r="CX28" s="1085">
        <v>0.20833333333333334</v>
      </c>
      <c r="CY28" s="1086"/>
      <c r="CZ28" s="1086"/>
      <c r="DA28" s="1088"/>
      <c r="DB28" s="491"/>
    </row>
    <row r="29" spans="1:106" ht="14.25">
      <c r="A29" s="524" t="s">
        <v>197</v>
      </c>
      <c r="B29" s="519">
        <v>0.2916666666666667</v>
      </c>
      <c r="C29" s="520" t="s">
        <v>116</v>
      </c>
      <c r="D29" s="519">
        <v>0.65625</v>
      </c>
      <c r="E29" s="519"/>
      <c r="F29" s="519">
        <v>0.3333333333333333</v>
      </c>
      <c r="G29" s="519">
        <v>0.03125</v>
      </c>
      <c r="H29" s="519">
        <f aca="true" t="shared" si="1" ref="H29:H38">F29+G29</f>
        <v>0.3645833333333333</v>
      </c>
      <c r="I29" s="492"/>
      <c r="J29" s="497"/>
      <c r="K29" s="493"/>
      <c r="L29" s="493"/>
      <c r="M29" s="499"/>
      <c r="N29" s="511"/>
      <c r="O29" s="501"/>
      <c r="P29" s="501"/>
      <c r="Q29" s="502"/>
      <c r="R29" s="540"/>
      <c r="S29" s="506"/>
      <c r="T29" s="507"/>
      <c r="U29" s="545"/>
      <c r="V29" s="542"/>
      <c r="W29" s="509"/>
      <c r="X29" s="509"/>
      <c r="Y29" s="553"/>
      <c r="Z29" s="508"/>
      <c r="AA29" s="509"/>
      <c r="AB29" s="509"/>
      <c r="AC29" s="510"/>
      <c r="AD29" s="542"/>
      <c r="AE29" s="509"/>
      <c r="AF29" s="509"/>
      <c r="AG29" s="553"/>
      <c r="AH29" s="508"/>
      <c r="AI29" s="509"/>
      <c r="AJ29" s="509"/>
      <c r="AK29" s="510"/>
      <c r="AL29" s="542"/>
      <c r="AM29" s="509"/>
      <c r="AN29" s="509"/>
      <c r="AO29" s="553"/>
      <c r="AP29" s="508"/>
      <c r="AQ29" s="509"/>
      <c r="AR29" s="509"/>
      <c r="AS29" s="510"/>
      <c r="AT29" s="542"/>
      <c r="AU29" s="509"/>
      <c r="AV29" s="510"/>
      <c r="AW29" s="544"/>
      <c r="AX29" s="497"/>
      <c r="AY29" s="493"/>
      <c r="AZ29" s="546"/>
      <c r="BA29" s="557"/>
      <c r="BB29" s="498"/>
      <c r="BC29" s="493"/>
      <c r="BD29" s="493"/>
      <c r="BE29" s="496"/>
      <c r="BF29" s="497"/>
      <c r="BG29" s="493"/>
      <c r="BH29" s="493"/>
      <c r="BI29" s="499"/>
      <c r="BJ29" s="498"/>
      <c r="BK29" s="493"/>
      <c r="BL29" s="493"/>
      <c r="BM29" s="496"/>
      <c r="BN29" s="497"/>
      <c r="BO29" s="493"/>
      <c r="BP29" s="493"/>
      <c r="BQ29" s="499"/>
      <c r="BR29" s="498"/>
      <c r="BS29" s="493"/>
      <c r="BT29" s="493"/>
      <c r="BU29" s="496"/>
      <c r="BV29" s="497"/>
      <c r="BW29" s="493"/>
      <c r="BX29" s="493"/>
      <c r="BY29" s="499"/>
      <c r="BZ29" s="498"/>
      <c r="CA29" s="493"/>
      <c r="CB29" s="493"/>
      <c r="CC29" s="496"/>
      <c r="CD29" s="497"/>
      <c r="CE29" s="493"/>
      <c r="CF29" s="493"/>
      <c r="CG29" s="496"/>
      <c r="CH29" s="497"/>
      <c r="CI29" s="493"/>
      <c r="CJ29" s="493"/>
      <c r="CK29" s="493"/>
      <c r="CL29" s="493"/>
      <c r="CM29" s="493"/>
      <c r="CN29" s="493"/>
      <c r="CO29" s="496"/>
      <c r="CP29" s="497"/>
      <c r="CQ29" s="493"/>
      <c r="CR29" s="493"/>
      <c r="CS29" s="496"/>
      <c r="CT29" s="497"/>
      <c r="CU29" s="493"/>
      <c r="CV29" s="493"/>
      <c r="CW29" s="496"/>
      <c r="CX29" s="497"/>
      <c r="CY29" s="493"/>
      <c r="CZ29" s="493"/>
      <c r="DA29" s="499"/>
      <c r="DB29" s="491"/>
    </row>
    <row r="30" spans="1:106" ht="14.25">
      <c r="A30" s="524" t="s">
        <v>195</v>
      </c>
      <c r="B30" s="519">
        <v>0.3541666666666667</v>
      </c>
      <c r="C30" s="520" t="s">
        <v>116</v>
      </c>
      <c r="D30" s="519">
        <v>0.71875</v>
      </c>
      <c r="E30" s="519"/>
      <c r="F30" s="519">
        <v>0.3333333333333333</v>
      </c>
      <c r="G30" s="519">
        <v>0.03125</v>
      </c>
      <c r="H30" s="519">
        <f t="shared" si="1"/>
        <v>0.3645833333333333</v>
      </c>
      <c r="I30" s="492"/>
      <c r="J30" s="497"/>
      <c r="K30" s="493"/>
      <c r="L30" s="493"/>
      <c r="M30" s="499"/>
      <c r="N30" s="498"/>
      <c r="O30" s="493"/>
      <c r="P30" s="493"/>
      <c r="Q30" s="496"/>
      <c r="R30" s="541"/>
      <c r="S30" s="517"/>
      <c r="T30" s="515"/>
      <c r="U30" s="547"/>
      <c r="V30" s="543"/>
      <c r="W30" s="504"/>
      <c r="X30" s="504"/>
      <c r="Y30" s="554"/>
      <c r="Z30" s="503"/>
      <c r="AA30" s="504"/>
      <c r="AB30" s="504"/>
      <c r="AC30" s="505"/>
      <c r="AD30" s="543"/>
      <c r="AE30" s="504"/>
      <c r="AF30" s="504"/>
      <c r="AG30" s="554"/>
      <c r="AH30" s="503"/>
      <c r="AI30" s="504"/>
      <c r="AJ30" s="504"/>
      <c r="AK30" s="505"/>
      <c r="AL30" s="543"/>
      <c r="AM30" s="504"/>
      <c r="AN30" s="504"/>
      <c r="AO30" s="554"/>
      <c r="AP30" s="503"/>
      <c r="AQ30" s="504"/>
      <c r="AR30" s="504"/>
      <c r="AS30" s="505"/>
      <c r="AT30" s="543"/>
      <c r="AU30" s="504"/>
      <c r="AV30" s="504"/>
      <c r="AW30" s="554"/>
      <c r="AX30" s="503"/>
      <c r="AY30" s="504"/>
      <c r="AZ30" s="548"/>
      <c r="BA30" s="556"/>
      <c r="BB30" s="556"/>
      <c r="BC30" s="498"/>
      <c r="BD30" s="493"/>
      <c r="BE30" s="496"/>
      <c r="BF30" s="497"/>
      <c r="BG30" s="493"/>
      <c r="BH30" s="493"/>
      <c r="BI30" s="499"/>
      <c r="BJ30" s="498"/>
      <c r="BK30" s="493"/>
      <c r="BL30" s="493"/>
      <c r="BM30" s="496"/>
      <c r="BN30" s="497"/>
      <c r="BO30" s="493"/>
      <c r="BP30" s="493"/>
      <c r="BQ30" s="499"/>
      <c r="BR30" s="498"/>
      <c r="BS30" s="493"/>
      <c r="BT30" s="493"/>
      <c r="BU30" s="496"/>
      <c r="BV30" s="497"/>
      <c r="BW30" s="493"/>
      <c r="BX30" s="493"/>
      <c r="BY30" s="499"/>
      <c r="BZ30" s="498"/>
      <c r="CA30" s="493"/>
      <c r="CB30" s="493"/>
      <c r="CC30" s="496"/>
      <c r="CD30" s="497"/>
      <c r="CE30" s="493"/>
      <c r="CF30" s="493"/>
      <c r="CG30" s="496"/>
      <c r="CH30" s="497"/>
      <c r="CI30" s="493"/>
      <c r="CJ30" s="493"/>
      <c r="CK30" s="493"/>
      <c r="CL30" s="493"/>
      <c r="CM30" s="493"/>
      <c r="CN30" s="493"/>
      <c r="CO30" s="496"/>
      <c r="CP30" s="497"/>
      <c r="CQ30" s="493"/>
      <c r="CR30" s="493"/>
      <c r="CS30" s="496"/>
      <c r="CT30" s="497"/>
      <c r="CU30" s="493"/>
      <c r="CV30" s="493"/>
      <c r="CW30" s="496"/>
      <c r="CX30" s="497"/>
      <c r="CY30" s="493"/>
      <c r="CZ30" s="493"/>
      <c r="DA30" s="499"/>
      <c r="DB30" s="491"/>
    </row>
    <row r="31" spans="1:106" ht="14.25">
      <c r="A31" s="524" t="s">
        <v>196</v>
      </c>
      <c r="B31" s="519">
        <v>0.4583333333333333</v>
      </c>
      <c r="C31" s="520" t="s">
        <v>116</v>
      </c>
      <c r="D31" s="519">
        <v>0.8229166666666666</v>
      </c>
      <c r="E31" s="519"/>
      <c r="F31" s="519">
        <v>0.3333333333333333</v>
      </c>
      <c r="G31" s="519">
        <v>0.03125</v>
      </c>
      <c r="H31" s="519">
        <f t="shared" si="1"/>
        <v>0.3645833333333333</v>
      </c>
      <c r="I31" s="492"/>
      <c r="J31" s="497"/>
      <c r="K31" s="493"/>
      <c r="L31" s="493"/>
      <c r="M31" s="499"/>
      <c r="N31" s="498"/>
      <c r="O31" s="493"/>
      <c r="P31" s="493"/>
      <c r="Q31" s="496"/>
      <c r="R31" s="497"/>
      <c r="S31" s="493"/>
      <c r="T31" s="496"/>
      <c r="U31" s="549"/>
      <c r="V31" s="498"/>
      <c r="W31" s="493"/>
      <c r="X31" s="493"/>
      <c r="Y31" s="496"/>
      <c r="Z31" s="497"/>
      <c r="AA31" s="493"/>
      <c r="AB31" s="493"/>
      <c r="AC31" s="499"/>
      <c r="AD31" s="543"/>
      <c r="AE31" s="504"/>
      <c r="AF31" s="504"/>
      <c r="AG31" s="554"/>
      <c r="AH31" s="503"/>
      <c r="AI31" s="504"/>
      <c r="AJ31" s="504"/>
      <c r="AK31" s="505"/>
      <c r="AL31" s="543"/>
      <c r="AM31" s="504"/>
      <c r="AN31" s="504"/>
      <c r="AO31" s="554"/>
      <c r="AP31" s="503"/>
      <c r="AQ31" s="504"/>
      <c r="AR31" s="504"/>
      <c r="AS31" s="505"/>
      <c r="AT31" s="543"/>
      <c r="AU31" s="504"/>
      <c r="AV31" s="509"/>
      <c r="AW31" s="553"/>
      <c r="AX31" s="508"/>
      <c r="AY31" s="509"/>
      <c r="AZ31" s="550"/>
      <c r="BA31" s="558"/>
      <c r="BB31" s="513"/>
      <c r="BC31" s="506"/>
      <c r="BD31" s="506"/>
      <c r="BE31" s="507"/>
      <c r="BF31" s="540"/>
      <c r="BG31" s="506"/>
      <c r="BH31" s="506"/>
      <c r="BI31" s="514"/>
      <c r="BJ31" s="513"/>
      <c r="BK31" s="506"/>
      <c r="BL31" s="514"/>
      <c r="BM31" s="544"/>
      <c r="BN31" s="497"/>
      <c r="BO31" s="493"/>
      <c r="BP31" s="493"/>
      <c r="BQ31" s="499"/>
      <c r="BR31" s="498"/>
      <c r="BS31" s="493"/>
      <c r="BT31" s="493"/>
      <c r="BU31" s="496"/>
      <c r="BV31" s="497"/>
      <c r="BW31" s="493"/>
      <c r="BX31" s="493"/>
      <c r="BY31" s="499"/>
      <c r="BZ31" s="498"/>
      <c r="CA31" s="493"/>
      <c r="CB31" s="493"/>
      <c r="CC31" s="496"/>
      <c r="CD31" s="497"/>
      <c r="CE31" s="493"/>
      <c r="CF31" s="493"/>
      <c r="CG31" s="496"/>
      <c r="CH31" s="497"/>
      <c r="CI31" s="493"/>
      <c r="CJ31" s="493"/>
      <c r="CK31" s="493"/>
      <c r="CL31" s="493"/>
      <c r="CM31" s="493"/>
      <c r="CN31" s="493"/>
      <c r="CO31" s="496"/>
      <c r="CP31" s="497"/>
      <c r="CQ31" s="493"/>
      <c r="CR31" s="493"/>
      <c r="CS31" s="496"/>
      <c r="CT31" s="497"/>
      <c r="CU31" s="493"/>
      <c r="CV31" s="493"/>
      <c r="CW31" s="496"/>
      <c r="CX31" s="497"/>
      <c r="CY31" s="493"/>
      <c r="CZ31" s="493"/>
      <c r="DA31" s="499"/>
      <c r="DB31" s="491"/>
    </row>
    <row r="32" spans="1:106" ht="14.25">
      <c r="A32" s="524" t="s">
        <v>199</v>
      </c>
      <c r="B32" s="519">
        <v>0.6458333333333334</v>
      </c>
      <c r="C32" s="520" t="s">
        <v>116</v>
      </c>
      <c r="D32" s="519">
        <v>0.010416666666666666</v>
      </c>
      <c r="E32" s="519"/>
      <c r="F32" s="519">
        <v>0.3333333333333333</v>
      </c>
      <c r="G32" s="519">
        <v>0.03125</v>
      </c>
      <c r="H32" s="519">
        <f t="shared" si="1"/>
        <v>0.3645833333333333</v>
      </c>
      <c r="I32" s="492"/>
      <c r="J32" s="497"/>
      <c r="K32" s="493"/>
      <c r="L32" s="493"/>
      <c r="M32" s="499"/>
      <c r="N32" s="498"/>
      <c r="O32" s="493"/>
      <c r="P32" s="493"/>
      <c r="Q32" s="496"/>
      <c r="R32" s="497"/>
      <c r="S32" s="493"/>
      <c r="T32" s="496"/>
      <c r="U32" s="549"/>
      <c r="V32" s="498"/>
      <c r="W32" s="493"/>
      <c r="X32" s="493"/>
      <c r="Y32" s="496"/>
      <c r="Z32" s="497"/>
      <c r="AA32" s="493"/>
      <c r="AB32" s="493"/>
      <c r="AC32" s="499"/>
      <c r="AD32" s="498"/>
      <c r="AE32" s="493"/>
      <c r="AF32" s="493"/>
      <c r="AG32" s="496"/>
      <c r="AH32" s="497"/>
      <c r="AI32" s="493"/>
      <c r="AJ32" s="493"/>
      <c r="AK32" s="499"/>
      <c r="AL32" s="498"/>
      <c r="AM32" s="493"/>
      <c r="AN32" s="493"/>
      <c r="AO32" s="496"/>
      <c r="AP32" s="497"/>
      <c r="AQ32" s="493"/>
      <c r="AR32" s="493"/>
      <c r="AS32" s="499"/>
      <c r="AT32" s="498"/>
      <c r="AU32" s="496"/>
      <c r="AV32" s="503"/>
      <c r="AW32" s="554"/>
      <c r="AX32" s="503"/>
      <c r="AY32" s="504"/>
      <c r="AZ32" s="548"/>
      <c r="BA32" s="556"/>
      <c r="BB32" s="511"/>
      <c r="BC32" s="501"/>
      <c r="BD32" s="501"/>
      <c r="BE32" s="502"/>
      <c r="BF32" s="500"/>
      <c r="BG32" s="501"/>
      <c r="BH32" s="501"/>
      <c r="BI32" s="512"/>
      <c r="BJ32" s="511"/>
      <c r="BK32" s="501"/>
      <c r="BL32" s="501"/>
      <c r="BM32" s="502"/>
      <c r="BN32" s="500"/>
      <c r="BO32" s="501"/>
      <c r="BP32" s="501"/>
      <c r="BQ32" s="512"/>
      <c r="BR32" s="511"/>
      <c r="BS32" s="501"/>
      <c r="BT32" s="501"/>
      <c r="BU32" s="502"/>
      <c r="BV32" s="500"/>
      <c r="BW32" s="501"/>
      <c r="BX32" s="501"/>
      <c r="BY32" s="512"/>
      <c r="BZ32" s="511"/>
      <c r="CA32" s="501"/>
      <c r="CB32" s="501"/>
      <c r="CC32" s="502"/>
      <c r="CD32" s="559"/>
      <c r="CE32" s="498"/>
      <c r="CF32" s="493"/>
      <c r="CG32" s="496"/>
      <c r="CH32" s="497"/>
      <c r="CI32" s="493"/>
      <c r="CJ32" s="493"/>
      <c r="CK32" s="493"/>
      <c r="CL32" s="493"/>
      <c r="CM32" s="493"/>
      <c r="CN32" s="493"/>
      <c r="CO32" s="496"/>
      <c r="CP32" s="497"/>
      <c r="CQ32" s="493"/>
      <c r="CR32" s="493"/>
      <c r="CS32" s="496"/>
      <c r="CT32" s="497"/>
      <c r="CU32" s="493"/>
      <c r="CV32" s="493"/>
      <c r="CW32" s="496"/>
      <c r="CX32" s="497"/>
      <c r="CY32" s="493"/>
      <c r="CZ32" s="493"/>
      <c r="DA32" s="499"/>
      <c r="DB32" s="491"/>
    </row>
    <row r="33" spans="1:106" ht="14.25">
      <c r="A33" s="524" t="s">
        <v>200</v>
      </c>
      <c r="B33" s="519">
        <v>0</v>
      </c>
      <c r="C33" s="520" t="s">
        <v>116</v>
      </c>
      <c r="D33" s="519">
        <v>0.3645833333333333</v>
      </c>
      <c r="E33" s="519"/>
      <c r="F33" s="519">
        <v>0.3333333333333333</v>
      </c>
      <c r="G33" s="519">
        <v>0.03125</v>
      </c>
      <c r="H33" s="519">
        <f t="shared" si="1"/>
        <v>0.3645833333333333</v>
      </c>
      <c r="I33" s="492"/>
      <c r="J33" s="500"/>
      <c r="K33" s="501"/>
      <c r="L33" s="501"/>
      <c r="M33" s="512"/>
      <c r="N33" s="511"/>
      <c r="O33" s="501"/>
      <c r="P33" s="501"/>
      <c r="Q33" s="502"/>
      <c r="R33" s="500"/>
      <c r="S33" s="506"/>
      <c r="T33" s="507"/>
      <c r="U33" s="549"/>
      <c r="V33" s="498"/>
      <c r="W33" s="493"/>
      <c r="X33" s="493"/>
      <c r="Y33" s="496"/>
      <c r="Z33" s="497"/>
      <c r="AA33" s="493"/>
      <c r="AB33" s="493"/>
      <c r="AC33" s="499"/>
      <c r="AD33" s="498"/>
      <c r="AE33" s="493"/>
      <c r="AF33" s="493"/>
      <c r="AG33" s="496"/>
      <c r="AH33" s="497"/>
      <c r="AI33" s="493"/>
      <c r="AJ33" s="493"/>
      <c r="AK33" s="499"/>
      <c r="AL33" s="498"/>
      <c r="AM33" s="493"/>
      <c r="AN33" s="493"/>
      <c r="AO33" s="496"/>
      <c r="AP33" s="497"/>
      <c r="AQ33" s="493"/>
      <c r="AR33" s="493"/>
      <c r="AS33" s="499"/>
      <c r="AT33" s="498"/>
      <c r="AU33" s="493"/>
      <c r="AV33" s="493"/>
      <c r="AW33" s="496"/>
      <c r="AX33" s="497"/>
      <c r="AY33" s="493"/>
      <c r="AZ33" s="546"/>
      <c r="BA33" s="557"/>
      <c r="BB33" s="498"/>
      <c r="BC33" s="493"/>
      <c r="BD33" s="493"/>
      <c r="BE33" s="496"/>
      <c r="BF33" s="497"/>
      <c r="BG33" s="493"/>
      <c r="BH33" s="493"/>
      <c r="BI33" s="499"/>
      <c r="BJ33" s="498"/>
      <c r="BK33" s="493"/>
      <c r="BL33" s="493"/>
      <c r="BM33" s="496"/>
      <c r="BN33" s="497"/>
      <c r="BO33" s="493"/>
      <c r="BP33" s="493"/>
      <c r="BQ33" s="499"/>
      <c r="BR33" s="498"/>
      <c r="BS33" s="493"/>
      <c r="BT33" s="493"/>
      <c r="BU33" s="496"/>
      <c r="BV33" s="497"/>
      <c r="BW33" s="493"/>
      <c r="BX33" s="493"/>
      <c r="BY33" s="499"/>
      <c r="BZ33" s="498"/>
      <c r="CA33" s="493"/>
      <c r="CB33" s="493"/>
      <c r="CC33" s="496"/>
      <c r="CD33" s="500"/>
      <c r="CE33" s="501"/>
      <c r="CF33" s="501"/>
      <c r="CG33" s="502"/>
      <c r="CH33" s="500"/>
      <c r="CI33" s="501"/>
      <c r="CJ33" s="501"/>
      <c r="CK33" s="501"/>
      <c r="CL33" s="501"/>
      <c r="CM33" s="501"/>
      <c r="CN33" s="501"/>
      <c r="CO33" s="502"/>
      <c r="CP33" s="500"/>
      <c r="CQ33" s="501"/>
      <c r="CR33" s="501"/>
      <c r="CS33" s="502"/>
      <c r="CT33" s="500"/>
      <c r="CU33" s="501"/>
      <c r="CV33" s="501"/>
      <c r="CW33" s="502"/>
      <c r="CX33" s="500"/>
      <c r="CY33" s="501"/>
      <c r="CZ33" s="501"/>
      <c r="DA33" s="512"/>
      <c r="DB33" s="491"/>
    </row>
    <row r="34" spans="1:106" ht="14.25">
      <c r="A34" s="524" t="s">
        <v>202</v>
      </c>
      <c r="B34" s="519">
        <v>0.5416666666666666</v>
      </c>
      <c r="C34" s="520" t="s">
        <v>116</v>
      </c>
      <c r="D34" s="519">
        <v>0.90625</v>
      </c>
      <c r="E34" s="519"/>
      <c r="F34" s="519">
        <v>0.3333333333333333</v>
      </c>
      <c r="G34" s="519">
        <v>0.03125</v>
      </c>
      <c r="H34" s="519">
        <f t="shared" si="1"/>
        <v>0.3645833333333333</v>
      </c>
      <c r="I34" s="492"/>
      <c r="J34" s="497"/>
      <c r="K34" s="493"/>
      <c r="L34" s="493"/>
      <c r="M34" s="499"/>
      <c r="N34" s="498"/>
      <c r="O34" s="493"/>
      <c r="P34" s="493"/>
      <c r="Q34" s="496"/>
      <c r="R34" s="518"/>
      <c r="S34" s="516"/>
      <c r="T34" s="568"/>
      <c r="U34" s="549"/>
      <c r="V34" s="498"/>
      <c r="W34" s="493"/>
      <c r="X34" s="493"/>
      <c r="Y34" s="496"/>
      <c r="Z34" s="497"/>
      <c r="AA34" s="493"/>
      <c r="AB34" s="493"/>
      <c r="AC34" s="499"/>
      <c r="AD34" s="498"/>
      <c r="AE34" s="493"/>
      <c r="AF34" s="493"/>
      <c r="AG34" s="496"/>
      <c r="AH34" s="497"/>
      <c r="AI34" s="493"/>
      <c r="AJ34" s="493"/>
      <c r="AK34" s="499"/>
      <c r="AL34" s="503"/>
      <c r="AM34" s="504"/>
      <c r="AN34" s="504"/>
      <c r="AO34" s="554"/>
      <c r="AP34" s="503"/>
      <c r="AQ34" s="504"/>
      <c r="AR34" s="504"/>
      <c r="AS34" s="505"/>
      <c r="AT34" s="543"/>
      <c r="AU34" s="504"/>
      <c r="AV34" s="504"/>
      <c r="AW34" s="554"/>
      <c r="AX34" s="503"/>
      <c r="AY34" s="504"/>
      <c r="AZ34" s="548"/>
      <c r="BA34" s="556"/>
      <c r="BB34" s="511"/>
      <c r="BC34" s="501"/>
      <c r="BD34" s="501"/>
      <c r="BE34" s="502"/>
      <c r="BF34" s="500"/>
      <c r="BG34" s="501"/>
      <c r="BH34" s="501"/>
      <c r="BI34" s="512"/>
      <c r="BJ34" s="511"/>
      <c r="BK34" s="501"/>
      <c r="BL34" s="501"/>
      <c r="BM34" s="502"/>
      <c r="BN34" s="500"/>
      <c r="BO34" s="501"/>
      <c r="BP34" s="501"/>
      <c r="BQ34" s="512"/>
      <c r="BR34" s="511"/>
      <c r="BS34" s="501"/>
      <c r="BT34" s="512"/>
      <c r="BU34" s="544"/>
      <c r="BV34" s="497"/>
      <c r="BW34" s="493"/>
      <c r="BX34" s="493"/>
      <c r="BY34" s="499"/>
      <c r="BZ34" s="498"/>
      <c r="CA34" s="493"/>
      <c r="CB34" s="493"/>
      <c r="CC34" s="496"/>
      <c r="CD34" s="497"/>
      <c r="CE34" s="493"/>
      <c r="CF34" s="493"/>
      <c r="CG34" s="496"/>
      <c r="CH34" s="497"/>
      <c r="CI34" s="493"/>
      <c r="CJ34" s="493"/>
      <c r="CK34" s="493"/>
      <c r="CL34" s="493"/>
      <c r="CM34" s="493"/>
      <c r="CN34" s="493"/>
      <c r="CO34" s="496"/>
      <c r="CP34" s="497"/>
      <c r="CQ34" s="493"/>
      <c r="CR34" s="493"/>
      <c r="CS34" s="496"/>
      <c r="CT34" s="497"/>
      <c r="CU34" s="493"/>
      <c r="CV34" s="493"/>
      <c r="CW34" s="496"/>
      <c r="CX34" s="497"/>
      <c r="CY34" s="493"/>
      <c r="CZ34" s="493"/>
      <c r="DA34" s="499"/>
      <c r="DB34" s="491"/>
    </row>
    <row r="35" spans="1:106" ht="14.25">
      <c r="A35" s="524" t="s">
        <v>170</v>
      </c>
      <c r="B35" s="519">
        <v>0.3125</v>
      </c>
      <c r="C35" s="520" t="s">
        <v>116</v>
      </c>
      <c r="D35" s="519">
        <v>0.5</v>
      </c>
      <c r="E35" s="519"/>
      <c r="F35" s="519">
        <v>0.20833333333333334</v>
      </c>
      <c r="G35" s="519">
        <v>0</v>
      </c>
      <c r="H35" s="519">
        <f t="shared" si="1"/>
        <v>0.20833333333333334</v>
      </c>
      <c r="I35" s="492"/>
      <c r="J35" s="497"/>
      <c r="K35" s="493"/>
      <c r="L35" s="493"/>
      <c r="M35" s="499"/>
      <c r="N35" s="500"/>
      <c r="O35" s="501"/>
      <c r="P35" s="501"/>
      <c r="Q35" s="502"/>
      <c r="R35" s="515"/>
      <c r="S35" s="501"/>
      <c r="T35" s="507"/>
      <c r="U35" s="545"/>
      <c r="V35" s="542"/>
      <c r="W35" s="509"/>
      <c r="X35" s="509"/>
      <c r="Y35" s="553"/>
      <c r="Z35" s="508"/>
      <c r="AA35" s="509"/>
      <c r="AB35" s="509"/>
      <c r="AC35" s="510"/>
      <c r="AD35" s="542"/>
      <c r="AE35" s="509"/>
      <c r="AF35" s="509"/>
      <c r="AG35" s="510"/>
      <c r="AH35" s="497"/>
      <c r="AI35" s="493"/>
      <c r="AJ35" s="493"/>
      <c r="AK35" s="499"/>
      <c r="AL35" s="544"/>
      <c r="AM35" s="493"/>
      <c r="AN35" s="493"/>
      <c r="AO35" s="496"/>
      <c r="AP35" s="497"/>
      <c r="AQ35" s="493"/>
      <c r="AR35" s="493"/>
      <c r="AS35" s="499"/>
      <c r="AT35" s="498"/>
      <c r="AU35" s="493"/>
      <c r="AV35" s="493"/>
      <c r="AW35" s="496"/>
      <c r="AX35" s="497"/>
      <c r="AY35" s="493"/>
      <c r="AZ35" s="546"/>
      <c r="BA35" s="557"/>
      <c r="BB35" s="498"/>
      <c r="BC35" s="493"/>
      <c r="BD35" s="493"/>
      <c r="BE35" s="496"/>
      <c r="BF35" s="497"/>
      <c r="BG35" s="493"/>
      <c r="BH35" s="493"/>
      <c r="BI35" s="499"/>
      <c r="BJ35" s="498"/>
      <c r="BK35" s="493"/>
      <c r="BL35" s="493"/>
      <c r="BM35" s="499"/>
      <c r="BN35" s="497"/>
      <c r="BO35" s="493"/>
      <c r="BP35" s="493"/>
      <c r="BQ35" s="499"/>
      <c r="BR35" s="498"/>
      <c r="BS35" s="493"/>
      <c r="BT35" s="493"/>
      <c r="BU35" s="496"/>
      <c r="BV35" s="497"/>
      <c r="BW35" s="493"/>
      <c r="BX35" s="493"/>
      <c r="BY35" s="499"/>
      <c r="BZ35" s="498"/>
      <c r="CA35" s="493"/>
      <c r="CB35" s="493"/>
      <c r="CC35" s="496"/>
      <c r="CD35" s="497"/>
      <c r="CE35" s="493"/>
      <c r="CF35" s="493"/>
      <c r="CG35" s="496"/>
      <c r="CH35" s="497"/>
      <c r="CI35" s="493"/>
      <c r="CJ35" s="493"/>
      <c r="CK35" s="493"/>
      <c r="CL35" s="493"/>
      <c r="CM35" s="493"/>
      <c r="CN35" s="493"/>
      <c r="CO35" s="496"/>
      <c r="CP35" s="497"/>
      <c r="CQ35" s="493"/>
      <c r="CR35" s="493"/>
      <c r="CS35" s="496"/>
      <c r="CT35" s="497"/>
      <c r="CU35" s="493"/>
      <c r="CV35" s="493"/>
      <c r="CW35" s="496"/>
      <c r="CX35" s="497"/>
      <c r="CY35" s="493"/>
      <c r="CZ35" s="493"/>
      <c r="DA35" s="499"/>
      <c r="DB35" s="491"/>
    </row>
    <row r="36" spans="1:106" ht="14.25">
      <c r="A36" s="524" t="s">
        <v>201</v>
      </c>
      <c r="B36" s="519">
        <v>0.3541666666666667</v>
      </c>
      <c r="C36" s="520" t="s">
        <v>116</v>
      </c>
      <c r="D36" s="519">
        <v>0.5833333333333334</v>
      </c>
      <c r="E36" s="519"/>
      <c r="F36" s="519">
        <v>0.22916666666666666</v>
      </c>
      <c r="G36" s="519">
        <v>0</v>
      </c>
      <c r="H36" s="519">
        <f t="shared" si="1"/>
        <v>0.22916666666666666</v>
      </c>
      <c r="I36" s="492"/>
      <c r="J36" s="497"/>
      <c r="K36" s="493"/>
      <c r="L36" s="493"/>
      <c r="M36" s="499"/>
      <c r="N36" s="498"/>
      <c r="O36" s="493"/>
      <c r="P36" s="493"/>
      <c r="Q36" s="496"/>
      <c r="R36" s="497"/>
      <c r="S36" s="496"/>
      <c r="T36" s="569"/>
      <c r="U36" s="545"/>
      <c r="V36" s="542"/>
      <c r="W36" s="509"/>
      <c r="X36" s="509"/>
      <c r="Y36" s="553"/>
      <c r="Z36" s="508"/>
      <c r="AA36" s="509"/>
      <c r="AB36" s="509"/>
      <c r="AC36" s="510"/>
      <c r="AD36" s="542"/>
      <c r="AE36" s="509"/>
      <c r="AF36" s="509"/>
      <c r="AG36" s="553"/>
      <c r="AH36" s="508"/>
      <c r="AI36" s="509"/>
      <c r="AJ36" s="509"/>
      <c r="AK36" s="510"/>
      <c r="AL36" s="542"/>
      <c r="AM36" s="509"/>
      <c r="AN36" s="509"/>
      <c r="AO36" s="510"/>
      <c r="AP36" s="497"/>
      <c r="AQ36" s="493"/>
      <c r="AR36" s="493"/>
      <c r="AS36" s="499"/>
      <c r="AT36" s="498"/>
      <c r="AU36" s="493"/>
      <c r="AV36" s="493"/>
      <c r="AW36" s="496"/>
      <c r="AX36" s="497"/>
      <c r="AY36" s="493"/>
      <c r="AZ36" s="546"/>
      <c r="BA36" s="557"/>
      <c r="BB36" s="498"/>
      <c r="BC36" s="493"/>
      <c r="BD36" s="493"/>
      <c r="BE36" s="496"/>
      <c r="BF36" s="497"/>
      <c r="BG36" s="493"/>
      <c r="BH36" s="493"/>
      <c r="BI36" s="499"/>
      <c r="BJ36" s="498"/>
      <c r="BK36" s="493"/>
      <c r="BL36" s="493"/>
      <c r="BM36" s="557"/>
      <c r="BN36" s="497"/>
      <c r="BO36" s="493"/>
      <c r="BP36" s="493"/>
      <c r="BQ36" s="499"/>
      <c r="BR36" s="498"/>
      <c r="BS36" s="493"/>
      <c r="BT36" s="493"/>
      <c r="BU36" s="496"/>
      <c r="BV36" s="497"/>
      <c r="BW36" s="493"/>
      <c r="BX36" s="493"/>
      <c r="BY36" s="499"/>
      <c r="BZ36" s="498"/>
      <c r="CA36" s="493"/>
      <c r="CB36" s="493"/>
      <c r="CC36" s="496"/>
      <c r="CD36" s="497"/>
      <c r="CE36" s="493"/>
      <c r="CF36" s="493"/>
      <c r="CG36" s="496"/>
      <c r="CH36" s="497"/>
      <c r="CI36" s="493"/>
      <c r="CJ36" s="493"/>
      <c r="CK36" s="493"/>
      <c r="CL36" s="493"/>
      <c r="CM36" s="493"/>
      <c r="CN36" s="493"/>
      <c r="CO36" s="496"/>
      <c r="CP36" s="497"/>
      <c r="CQ36" s="493"/>
      <c r="CR36" s="493"/>
      <c r="CS36" s="496"/>
      <c r="CT36" s="497"/>
      <c r="CU36" s="493"/>
      <c r="CV36" s="493"/>
      <c r="CW36" s="496"/>
      <c r="CX36" s="497"/>
      <c r="CY36" s="493"/>
      <c r="CZ36" s="493"/>
      <c r="DA36" s="499"/>
      <c r="DB36" s="491"/>
    </row>
    <row r="37" spans="1:106" ht="14.25">
      <c r="A37" s="524" t="s">
        <v>161</v>
      </c>
      <c r="B37" s="519">
        <v>0.3541666666666667</v>
      </c>
      <c r="C37" s="520" t="s">
        <v>116</v>
      </c>
      <c r="D37" s="567">
        <v>0.6354166666666666</v>
      </c>
      <c r="E37" s="521"/>
      <c r="F37" s="519">
        <v>0.28125</v>
      </c>
      <c r="G37" s="519">
        <v>0.03125</v>
      </c>
      <c r="H37" s="519">
        <f t="shared" si="1"/>
        <v>0.3125</v>
      </c>
      <c r="I37" s="494"/>
      <c r="J37" s="497"/>
      <c r="K37" s="493"/>
      <c r="L37" s="493"/>
      <c r="M37" s="499"/>
      <c r="N37" s="498"/>
      <c r="O37" s="493"/>
      <c r="P37" s="493"/>
      <c r="Q37" s="496"/>
      <c r="R37" s="497"/>
      <c r="S37" s="496"/>
      <c r="T37" s="515"/>
      <c r="U37" s="547"/>
      <c r="V37" s="543"/>
      <c r="W37" s="504"/>
      <c r="X37" s="504"/>
      <c r="Y37" s="554"/>
      <c r="Z37" s="503"/>
      <c r="AA37" s="504"/>
      <c r="AB37" s="504"/>
      <c r="AC37" s="505"/>
      <c r="AD37" s="543"/>
      <c r="AE37" s="504"/>
      <c r="AF37" s="504"/>
      <c r="AG37" s="554"/>
      <c r="AH37" s="503"/>
      <c r="AI37" s="504"/>
      <c r="AJ37" s="504"/>
      <c r="AK37" s="505"/>
      <c r="AL37" s="543"/>
      <c r="AM37" s="509"/>
      <c r="AN37" s="509"/>
      <c r="AO37" s="553"/>
      <c r="AP37" s="508"/>
      <c r="AQ37" s="509"/>
      <c r="AR37" s="509"/>
      <c r="AS37" s="510"/>
      <c r="AT37" s="555"/>
      <c r="AU37" s="498"/>
      <c r="AV37" s="493"/>
      <c r="AW37" s="496"/>
      <c r="AX37" s="497"/>
      <c r="AY37" s="493"/>
      <c r="AZ37" s="546"/>
      <c r="BA37" s="557"/>
      <c r="BB37" s="498"/>
      <c r="BC37" s="493"/>
      <c r="BD37" s="493"/>
      <c r="BE37" s="496"/>
      <c r="BF37" s="497"/>
      <c r="BG37" s="493"/>
      <c r="BH37" s="493"/>
      <c r="BI37" s="499"/>
      <c r="BJ37" s="498"/>
      <c r="BK37" s="493"/>
      <c r="BL37" s="493"/>
      <c r="BM37" s="499"/>
      <c r="BN37" s="497"/>
      <c r="BO37" s="493"/>
      <c r="BP37" s="493"/>
      <c r="BQ37" s="499"/>
      <c r="BR37" s="498"/>
      <c r="BS37" s="493"/>
      <c r="BT37" s="493"/>
      <c r="BU37" s="496"/>
      <c r="BV37" s="497"/>
      <c r="BW37" s="493"/>
      <c r="BX37" s="493"/>
      <c r="BY37" s="499"/>
      <c r="BZ37" s="498"/>
      <c r="CA37" s="493"/>
      <c r="CB37" s="493"/>
      <c r="CC37" s="496"/>
      <c r="CD37" s="497"/>
      <c r="CE37" s="493"/>
      <c r="CF37" s="493"/>
      <c r="CG37" s="496"/>
      <c r="CH37" s="497"/>
      <c r="CI37" s="493"/>
      <c r="CJ37" s="493"/>
      <c r="CK37" s="493"/>
      <c r="CL37" s="493"/>
      <c r="CM37" s="493"/>
      <c r="CN37" s="493"/>
      <c r="CO37" s="496"/>
      <c r="CP37" s="497"/>
      <c r="CQ37" s="493"/>
      <c r="CR37" s="493"/>
      <c r="CS37" s="496"/>
      <c r="CT37" s="497"/>
      <c r="CU37" s="493"/>
      <c r="CV37" s="493"/>
      <c r="CW37" s="496"/>
      <c r="CX37" s="497"/>
      <c r="CY37" s="493"/>
      <c r="CZ37" s="493"/>
      <c r="DA37" s="499"/>
      <c r="DB37" s="491"/>
    </row>
    <row r="38" spans="1:105" s="491" customFormat="1" ht="14.25">
      <c r="A38" s="525" t="s">
        <v>204</v>
      </c>
      <c r="B38" s="566">
        <v>0.5520833333333334</v>
      </c>
      <c r="C38" s="520" t="s">
        <v>116</v>
      </c>
      <c r="D38" s="566">
        <v>0.71875</v>
      </c>
      <c r="E38" s="571"/>
      <c r="F38" s="570">
        <v>0.16666666666666666</v>
      </c>
      <c r="G38" s="570">
        <v>0</v>
      </c>
      <c r="H38" s="519">
        <f t="shared" si="1"/>
        <v>0.16666666666666666</v>
      </c>
      <c r="I38" s="494"/>
      <c r="J38" s="497"/>
      <c r="K38" s="493"/>
      <c r="L38" s="493"/>
      <c r="M38" s="499"/>
      <c r="N38" s="498"/>
      <c r="O38" s="493"/>
      <c r="P38" s="493"/>
      <c r="Q38" s="496"/>
      <c r="R38" s="497"/>
      <c r="S38" s="496"/>
      <c r="T38" s="572"/>
      <c r="U38" s="549"/>
      <c r="V38" s="498"/>
      <c r="W38" s="493"/>
      <c r="X38" s="493"/>
      <c r="Y38" s="496"/>
      <c r="Z38" s="497"/>
      <c r="AA38" s="493"/>
      <c r="AB38" s="493"/>
      <c r="AC38" s="499"/>
      <c r="AD38" s="498"/>
      <c r="AE38" s="493"/>
      <c r="AF38" s="493"/>
      <c r="AG38" s="496"/>
      <c r="AH38" s="497"/>
      <c r="AI38" s="493"/>
      <c r="AJ38" s="493"/>
      <c r="AK38" s="499"/>
      <c r="AL38" s="544"/>
      <c r="AM38" s="503"/>
      <c r="AN38" s="504"/>
      <c r="AO38" s="554"/>
      <c r="AP38" s="503"/>
      <c r="AQ38" s="504"/>
      <c r="AR38" s="504"/>
      <c r="AS38" s="505"/>
      <c r="AT38" s="573"/>
      <c r="AU38" s="504"/>
      <c r="AV38" s="504"/>
      <c r="AW38" s="554"/>
      <c r="AX38" s="503"/>
      <c r="AY38" s="504"/>
      <c r="AZ38" s="548"/>
      <c r="BA38" s="556"/>
      <c r="BB38" s="556"/>
      <c r="BC38" s="498"/>
      <c r="BD38" s="493"/>
      <c r="BE38" s="496"/>
      <c r="BF38" s="497"/>
      <c r="BG38" s="493"/>
      <c r="BH38" s="493"/>
      <c r="BI38" s="499"/>
      <c r="BJ38" s="498"/>
      <c r="BK38" s="493"/>
      <c r="BL38" s="493"/>
      <c r="BM38" s="496"/>
      <c r="BN38" s="497"/>
      <c r="BO38" s="493"/>
      <c r="BP38" s="493"/>
      <c r="BQ38" s="499"/>
      <c r="BR38" s="498"/>
      <c r="BS38" s="493"/>
      <c r="BT38" s="493"/>
      <c r="BU38" s="496"/>
      <c r="BV38" s="497"/>
      <c r="BW38" s="493"/>
      <c r="BX38" s="493"/>
      <c r="BY38" s="499"/>
      <c r="BZ38" s="498"/>
      <c r="CA38" s="493"/>
      <c r="CB38" s="493"/>
      <c r="CC38" s="496"/>
      <c r="CD38" s="497"/>
      <c r="CE38" s="493"/>
      <c r="CF38" s="493"/>
      <c r="CG38" s="496"/>
      <c r="CH38" s="497"/>
      <c r="CI38" s="493"/>
      <c r="CJ38" s="493"/>
      <c r="CK38" s="493"/>
      <c r="CL38" s="493"/>
      <c r="CM38" s="493"/>
      <c r="CN38" s="493"/>
      <c r="CO38" s="496"/>
      <c r="CP38" s="497"/>
      <c r="CQ38" s="493"/>
      <c r="CR38" s="493"/>
      <c r="CS38" s="496"/>
      <c r="CT38" s="497"/>
      <c r="CU38" s="493"/>
      <c r="CV38" s="493"/>
      <c r="CW38" s="496"/>
      <c r="CX38" s="497"/>
      <c r="CY38" s="493"/>
      <c r="CZ38" s="493"/>
      <c r="DA38" s="499"/>
    </row>
    <row r="39" spans="1:106" ht="14.25">
      <c r="A39" s="525" t="s">
        <v>164</v>
      </c>
      <c r="B39" s="522"/>
      <c r="C39" s="522"/>
      <c r="D39" s="522"/>
      <c r="E39" s="522"/>
      <c r="F39" s="519"/>
      <c r="G39" s="519"/>
      <c r="H39" s="519"/>
      <c r="I39" s="491"/>
      <c r="J39" s="497"/>
      <c r="K39" s="493"/>
      <c r="L39" s="493"/>
      <c r="M39" s="499"/>
      <c r="N39" s="498"/>
      <c r="O39" s="493"/>
      <c r="P39" s="493"/>
      <c r="Q39" s="496"/>
      <c r="R39" s="497"/>
      <c r="S39" s="493"/>
      <c r="T39" s="496"/>
      <c r="U39" s="549"/>
      <c r="V39" s="498"/>
      <c r="W39" s="493"/>
      <c r="X39" s="493"/>
      <c r="Y39" s="496"/>
      <c r="Z39" s="497"/>
      <c r="AA39" s="493"/>
      <c r="AB39" s="493"/>
      <c r="AC39" s="499"/>
      <c r="AD39" s="498"/>
      <c r="AE39" s="493"/>
      <c r="AF39" s="493"/>
      <c r="AG39" s="496"/>
      <c r="AH39" s="497"/>
      <c r="AI39" s="493"/>
      <c r="AJ39" s="493"/>
      <c r="AK39" s="499"/>
      <c r="AL39" s="498"/>
      <c r="AM39" s="493"/>
      <c r="AN39" s="493"/>
      <c r="AO39" s="496"/>
      <c r="AP39" s="497"/>
      <c r="AQ39" s="493"/>
      <c r="AR39" s="493"/>
      <c r="AS39" s="499"/>
      <c r="AT39" s="498"/>
      <c r="AU39" s="493"/>
      <c r="AV39" s="493"/>
      <c r="AW39" s="496"/>
      <c r="AX39" s="497"/>
      <c r="AY39" s="493"/>
      <c r="AZ39" s="546"/>
      <c r="BA39" s="557"/>
      <c r="BB39" s="498"/>
      <c r="BC39" s="493"/>
      <c r="BD39" s="493"/>
      <c r="BE39" s="496"/>
      <c r="BF39" s="497"/>
      <c r="BG39" s="493"/>
      <c r="BH39" s="493"/>
      <c r="BI39" s="499"/>
      <c r="BJ39" s="498"/>
      <c r="BK39" s="493"/>
      <c r="BL39" s="493"/>
      <c r="BM39" s="496"/>
      <c r="BN39" s="497"/>
      <c r="BO39" s="493"/>
      <c r="BP39" s="493"/>
      <c r="BQ39" s="499"/>
      <c r="BR39" s="498"/>
      <c r="BS39" s="493"/>
      <c r="BT39" s="493"/>
      <c r="BU39" s="496"/>
      <c r="BV39" s="497"/>
      <c r="BW39" s="493"/>
      <c r="BX39" s="493"/>
      <c r="BY39" s="499"/>
      <c r="BZ39" s="498"/>
      <c r="CA39" s="493"/>
      <c r="CB39" s="493"/>
      <c r="CC39" s="496"/>
      <c r="CD39" s="497"/>
      <c r="CE39" s="493"/>
      <c r="CF39" s="493"/>
      <c r="CG39" s="496"/>
      <c r="CH39" s="497"/>
      <c r="CI39" s="493"/>
      <c r="CJ39" s="493"/>
      <c r="CK39" s="493"/>
      <c r="CL39" s="493"/>
      <c r="CM39" s="493"/>
      <c r="CN39" s="493"/>
      <c r="CO39" s="496"/>
      <c r="CP39" s="497"/>
      <c r="CQ39" s="493"/>
      <c r="CR39" s="493"/>
      <c r="CS39" s="496"/>
      <c r="CT39" s="497"/>
      <c r="CU39" s="493"/>
      <c r="CV39" s="493"/>
      <c r="CW39" s="496"/>
      <c r="CX39" s="497"/>
      <c r="CY39" s="493"/>
      <c r="CZ39" s="493"/>
      <c r="DA39" s="499"/>
      <c r="DB39" s="491"/>
    </row>
    <row r="40" spans="1:106" ht="14.25">
      <c r="A40" s="525" t="s">
        <v>198</v>
      </c>
      <c r="B40" s="522"/>
      <c r="C40" s="522"/>
      <c r="D40" s="522"/>
      <c r="E40" s="522"/>
      <c r="F40" s="522"/>
      <c r="G40" s="522"/>
      <c r="H40" s="522"/>
      <c r="I40" s="491"/>
      <c r="J40" s="495"/>
      <c r="K40" s="495"/>
      <c r="L40" s="495"/>
      <c r="M40" s="495"/>
      <c r="N40" s="495"/>
      <c r="O40" s="495"/>
      <c r="P40" s="495"/>
      <c r="Q40" s="495"/>
      <c r="R40" s="495"/>
      <c r="S40" s="495"/>
      <c r="T40" s="495"/>
      <c r="U40" s="551"/>
      <c r="V40" s="544"/>
      <c r="W40" s="544"/>
      <c r="X40" s="544"/>
      <c r="Y40" s="544"/>
      <c r="Z40" s="544"/>
      <c r="AA40" s="544"/>
      <c r="AB40" s="544"/>
      <c r="AC40" s="544"/>
      <c r="AD40" s="544"/>
      <c r="AE40" s="544"/>
      <c r="AF40" s="544"/>
      <c r="AG40" s="544"/>
      <c r="AH40" s="544"/>
      <c r="AI40" s="544"/>
      <c r="AJ40" s="544"/>
      <c r="AK40" s="544"/>
      <c r="AL40" s="544"/>
      <c r="AM40" s="544"/>
      <c r="AN40" s="544"/>
      <c r="AO40" s="544"/>
      <c r="AP40" s="544"/>
      <c r="AQ40" s="544"/>
      <c r="AR40" s="544"/>
      <c r="AS40" s="544"/>
      <c r="AT40" s="544"/>
      <c r="AU40" s="544"/>
      <c r="AV40" s="544"/>
      <c r="AW40" s="544"/>
      <c r="AX40" s="544"/>
      <c r="AY40" s="544"/>
      <c r="AZ40" s="552"/>
      <c r="BA40" s="544"/>
      <c r="BB40" s="495"/>
      <c r="BC40" s="495"/>
      <c r="BD40" s="495"/>
      <c r="BE40" s="495"/>
      <c r="BF40" s="495"/>
      <c r="BG40" s="495"/>
      <c r="BH40" s="495"/>
      <c r="BI40" s="495"/>
      <c r="BJ40" s="495"/>
      <c r="BK40" s="495"/>
      <c r="BL40" s="495"/>
      <c r="BM40" s="495"/>
      <c r="BN40" s="495"/>
      <c r="BO40" s="495"/>
      <c r="BP40" s="495"/>
      <c r="BQ40" s="495"/>
      <c r="BR40" s="495"/>
      <c r="BS40" s="495"/>
      <c r="BT40" s="495"/>
      <c r="BU40" s="495"/>
      <c r="BV40" s="495"/>
      <c r="BW40" s="495"/>
      <c r="BX40" s="495"/>
      <c r="BY40" s="495"/>
      <c r="BZ40" s="495"/>
      <c r="CA40" s="495"/>
      <c r="CB40" s="495"/>
      <c r="CC40" s="495"/>
      <c r="CD40" s="495"/>
      <c r="CE40" s="495"/>
      <c r="CF40" s="495"/>
      <c r="CG40" s="495"/>
      <c r="CH40" s="495"/>
      <c r="CI40" s="495"/>
      <c r="CJ40" s="495"/>
      <c r="CK40" s="495"/>
      <c r="CL40" s="495"/>
      <c r="CM40" s="495"/>
      <c r="CN40" s="495"/>
      <c r="CO40" s="495"/>
      <c r="CP40" s="495"/>
      <c r="CQ40" s="495"/>
      <c r="CR40" s="495"/>
      <c r="CS40" s="495"/>
      <c r="CT40" s="495"/>
      <c r="CU40" s="495"/>
      <c r="CV40" s="495"/>
      <c r="CW40" s="495"/>
      <c r="CX40" s="495"/>
      <c r="CY40" s="495"/>
      <c r="CZ40" s="495"/>
      <c r="DA40" s="495"/>
      <c r="DB40" s="491"/>
    </row>
    <row r="41" spans="1:106" ht="14.25">
      <c r="A41" s="1"/>
      <c r="E41" s="522"/>
      <c r="F41" s="522"/>
      <c r="G41" s="522"/>
      <c r="H41" s="522"/>
      <c r="I41" s="491"/>
      <c r="J41" s="495"/>
      <c r="K41" s="495"/>
      <c r="L41" s="495"/>
      <c r="M41" s="495"/>
      <c r="N41" s="495"/>
      <c r="O41" s="495"/>
      <c r="P41" s="495"/>
      <c r="Q41" s="495"/>
      <c r="R41" s="495"/>
      <c r="S41" s="495"/>
      <c r="T41" s="495"/>
      <c r="U41" s="551"/>
      <c r="V41" s="544"/>
      <c r="W41" s="544"/>
      <c r="X41" s="544"/>
      <c r="Y41" s="544"/>
      <c r="Z41" s="544"/>
      <c r="AA41" s="544"/>
      <c r="AB41" s="544"/>
      <c r="AC41" s="544"/>
      <c r="AD41" s="544"/>
      <c r="AE41" s="544"/>
      <c r="AF41" s="544"/>
      <c r="AG41" s="544"/>
      <c r="AH41" s="544"/>
      <c r="AI41" s="544"/>
      <c r="AJ41" s="544"/>
      <c r="AK41" s="544"/>
      <c r="AL41" s="544"/>
      <c r="AM41" s="544"/>
      <c r="AN41" s="544"/>
      <c r="AO41" s="544"/>
      <c r="AP41" s="544"/>
      <c r="AQ41" s="544"/>
      <c r="AR41" s="544"/>
      <c r="AS41" s="544"/>
      <c r="AT41" s="544"/>
      <c r="AU41" s="544"/>
      <c r="AV41" s="544"/>
      <c r="AW41" s="544"/>
      <c r="AX41" s="544"/>
      <c r="AY41" s="544"/>
      <c r="AZ41" s="552"/>
      <c r="BA41" s="544"/>
      <c r="BB41" s="495"/>
      <c r="BC41" s="495"/>
      <c r="BD41" s="495"/>
      <c r="BE41" s="495"/>
      <c r="BF41" s="495"/>
      <c r="BG41" s="495"/>
      <c r="BH41" s="495"/>
      <c r="BI41" s="495"/>
      <c r="BJ41" s="495"/>
      <c r="BK41" s="495"/>
      <c r="BL41" s="495"/>
      <c r="BM41" s="495"/>
      <c r="BN41" s="495"/>
      <c r="BO41" s="495"/>
      <c r="BP41" s="495"/>
      <c r="BQ41" s="495"/>
      <c r="BR41" s="495"/>
      <c r="BS41" s="495"/>
      <c r="BT41" s="495"/>
      <c r="BU41" s="495"/>
      <c r="BV41" s="495"/>
      <c r="BW41" s="495"/>
      <c r="BX41" s="495"/>
      <c r="BY41" s="495"/>
      <c r="BZ41" s="495"/>
      <c r="CA41" s="495"/>
      <c r="CB41" s="495"/>
      <c r="CC41" s="495"/>
      <c r="CD41" s="495"/>
      <c r="CE41" s="495"/>
      <c r="CF41" s="495"/>
      <c r="CG41" s="495"/>
      <c r="CH41" s="495"/>
      <c r="CI41" s="495"/>
      <c r="CJ41" s="495"/>
      <c r="CK41" s="495"/>
      <c r="CL41" s="495"/>
      <c r="CM41" s="495"/>
      <c r="CN41" s="495"/>
      <c r="CO41" s="495"/>
      <c r="CP41" s="495"/>
      <c r="CQ41" s="495"/>
      <c r="CR41" s="495"/>
      <c r="CS41" s="495"/>
      <c r="CT41" s="495"/>
      <c r="CU41" s="495"/>
      <c r="CV41" s="495"/>
      <c r="CW41" s="495"/>
      <c r="CX41" s="495"/>
      <c r="CY41" s="495"/>
      <c r="CZ41" s="495"/>
      <c r="DA41" s="495"/>
      <c r="DB41" s="491"/>
    </row>
    <row r="42" spans="9:106" ht="14.25">
      <c r="I42" s="560"/>
      <c r="J42" s="490"/>
      <c r="K42" s="490"/>
      <c r="L42" s="490"/>
      <c r="M42" s="490"/>
      <c r="N42" s="490"/>
      <c r="O42" s="490"/>
      <c r="P42" s="490"/>
      <c r="Q42" s="490"/>
      <c r="R42" s="490"/>
      <c r="S42" s="490"/>
      <c r="T42" s="561" t="s">
        <v>338</v>
      </c>
      <c r="U42" s="1089" t="s">
        <v>339</v>
      </c>
      <c r="V42" s="1090"/>
      <c r="W42" s="1090"/>
      <c r="X42" s="1090"/>
      <c r="Y42" s="1090"/>
      <c r="Z42" s="1090"/>
      <c r="AA42" s="1090"/>
      <c r="AB42" s="1090"/>
      <c r="AC42" s="1090"/>
      <c r="AD42" s="1090"/>
      <c r="AE42" s="1090"/>
      <c r="AF42" s="1090"/>
      <c r="AG42" s="1090"/>
      <c r="AH42" s="1090"/>
      <c r="AI42" s="1090"/>
      <c r="AJ42" s="1090"/>
      <c r="AK42" s="1090"/>
      <c r="AL42" s="1090"/>
      <c r="AM42" s="1090"/>
      <c r="AN42" s="1090"/>
      <c r="AO42" s="1090"/>
      <c r="AP42" s="1090"/>
      <c r="AQ42" s="1090"/>
      <c r="AR42" s="1090"/>
      <c r="AS42" s="1090"/>
      <c r="AT42" s="1090"/>
      <c r="AU42" s="1090"/>
      <c r="AV42" s="1090"/>
      <c r="AW42" s="1090"/>
      <c r="AX42" s="1090"/>
      <c r="AY42" s="1090"/>
      <c r="AZ42" s="1091"/>
      <c r="BA42" s="1092" t="s">
        <v>338</v>
      </c>
      <c r="BB42" s="1092"/>
      <c r="BC42" s="1092"/>
      <c r="BD42" s="1092"/>
      <c r="BE42" s="1092"/>
      <c r="BF42" s="1092"/>
      <c r="BG42" s="1092"/>
      <c r="BH42" s="1092"/>
      <c r="BI42" s="1092"/>
      <c r="BJ42" s="1092"/>
      <c r="BK42" s="1092"/>
      <c r="BL42" s="1092"/>
      <c r="BM42" s="1092"/>
      <c r="BN42" s="1092"/>
      <c r="BO42" s="1092"/>
      <c r="BP42" s="1092"/>
      <c r="BQ42" s="1092"/>
      <c r="BR42" s="1092"/>
      <c r="BS42" s="1092"/>
      <c r="BT42" s="1092"/>
      <c r="BU42" s="1092"/>
      <c r="BV42" s="1092"/>
      <c r="BW42" s="1092"/>
      <c r="BX42" s="1092"/>
      <c r="BY42" s="1092"/>
      <c r="BZ42" s="1092"/>
      <c r="CA42" s="1092"/>
      <c r="CB42" s="1092"/>
      <c r="CC42" s="1092"/>
      <c r="CD42" s="1092"/>
      <c r="CE42" s="1092"/>
      <c r="CF42" s="1092"/>
      <c r="CG42" s="1092"/>
      <c r="CH42" s="1092"/>
      <c r="CI42" s="1092"/>
      <c r="CJ42" s="1092"/>
      <c r="CK42" s="1092"/>
      <c r="CL42" s="1092"/>
      <c r="CM42" s="1092"/>
      <c r="CN42" s="1092"/>
      <c r="CO42" s="1092"/>
      <c r="CP42" s="1092"/>
      <c r="CQ42" s="1092"/>
      <c r="CR42" s="1092"/>
      <c r="CS42" s="1092"/>
      <c r="CT42" s="1092"/>
      <c r="CU42" s="1092"/>
      <c r="CV42" s="1092"/>
      <c r="CW42" s="1092"/>
      <c r="CX42" s="1092"/>
      <c r="CY42" s="1092"/>
      <c r="CZ42" s="1092"/>
      <c r="DA42" s="1092"/>
      <c r="DB42" s="491"/>
    </row>
  </sheetData>
  <sheetProtection/>
  <mergeCells count="52">
    <mergeCell ref="CT7:CW7"/>
    <mergeCell ref="CX7:DA7"/>
    <mergeCell ref="U20:AZ20"/>
    <mergeCell ref="BA20:DA20"/>
    <mergeCell ref="J28:M28"/>
    <mergeCell ref="N28:Q28"/>
    <mergeCell ref="R28:U28"/>
    <mergeCell ref="V28:Y28"/>
    <mergeCell ref="Z28:AC28"/>
    <mergeCell ref="AD28:AG28"/>
    <mergeCell ref="BV7:BY7"/>
    <mergeCell ref="BZ7:CC7"/>
    <mergeCell ref="CD7:CG7"/>
    <mergeCell ref="CH7:CK7"/>
    <mergeCell ref="CL7:CO7"/>
    <mergeCell ref="CP7:CS7"/>
    <mergeCell ref="AD7:AG7"/>
    <mergeCell ref="AH28:AK28"/>
    <mergeCell ref="AH7:AK7"/>
    <mergeCell ref="AX7:BA7"/>
    <mergeCell ref="BB7:BE7"/>
    <mergeCell ref="BF7:BI7"/>
    <mergeCell ref="BR28:BU28"/>
    <mergeCell ref="AL7:AO7"/>
    <mergeCell ref="AP7:AS7"/>
    <mergeCell ref="AT7:AW7"/>
    <mergeCell ref="AL28:AO28"/>
    <mergeCell ref="AP28:AS28"/>
    <mergeCell ref="AT28:AW28"/>
    <mergeCell ref="BJ7:BM7"/>
    <mergeCell ref="BN7:BQ7"/>
    <mergeCell ref="BR7:BU7"/>
    <mergeCell ref="J7:M7"/>
    <mergeCell ref="AX28:BA28"/>
    <mergeCell ref="BB28:BE28"/>
    <mergeCell ref="BF28:BI28"/>
    <mergeCell ref="BJ28:BM28"/>
    <mergeCell ref="BN28:BQ28"/>
    <mergeCell ref="N7:Q7"/>
    <mergeCell ref="R7:U7"/>
    <mergeCell ref="V7:Y7"/>
    <mergeCell ref="Z7:AC7"/>
    <mergeCell ref="CP28:CS28"/>
    <mergeCell ref="CT28:CW28"/>
    <mergeCell ref="CX28:DA28"/>
    <mergeCell ref="U42:AZ42"/>
    <mergeCell ref="BA42:DA42"/>
    <mergeCell ref="BV28:BY28"/>
    <mergeCell ref="BZ28:CC28"/>
    <mergeCell ref="CD28:CG28"/>
    <mergeCell ref="CH28:CK28"/>
    <mergeCell ref="CL28:CO28"/>
  </mergeCells>
  <printOptions horizontalCentered="1"/>
  <pageMargins left="0.7874015748031497" right="0.7874015748031497" top="0.7874015748031497" bottom="0.7874015748031497" header="0.31496062992125984" footer="0.31496062992125984"/>
  <pageSetup horizontalDpi="600" verticalDpi="600" orientation="landscape" paperSize="9" scale="61" r:id="rId1"/>
</worksheet>
</file>

<file path=xl/worksheets/sheet4.xml><?xml version="1.0" encoding="utf-8"?>
<worksheet xmlns="http://schemas.openxmlformats.org/spreadsheetml/2006/main" xmlns:r="http://schemas.openxmlformats.org/officeDocument/2006/relationships">
  <dimension ref="A1:AF102"/>
  <sheetViews>
    <sheetView showZeros="0" view="pageBreakPreview" zoomScale="90" zoomScaleSheetLayoutView="90" zoomScalePageLayoutView="0" workbookViewId="0" topLeftCell="A1">
      <pane xSplit="5" ySplit="7" topLeftCell="F62" activePane="bottomRight" state="frozen"/>
      <selection pane="topLeft" activeCell="A1" sqref="A1"/>
      <selection pane="topRight" activeCell="F1" sqref="F1"/>
      <selection pane="bottomLeft" activeCell="A6" sqref="A6"/>
      <selection pane="bottomRight" activeCell="D55" sqref="D32:D55"/>
    </sheetView>
  </sheetViews>
  <sheetFormatPr defaultColWidth="8.796875" defaultRowHeight="15"/>
  <cols>
    <col min="1" max="1" width="3" style="68" customWidth="1"/>
    <col min="2" max="2" width="15.3984375" style="68" customWidth="1"/>
    <col min="3" max="3" width="17.09765625" style="68" customWidth="1"/>
    <col min="4" max="4" width="16.5" style="68" customWidth="1"/>
    <col min="5" max="5" width="3.19921875" style="68" customWidth="1"/>
    <col min="6" max="31" width="7.09765625" style="68" customWidth="1"/>
    <col min="32" max="16384" width="9" style="68" customWidth="1"/>
  </cols>
  <sheetData>
    <row r="1" ht="14.25">
      <c r="B1" s="68" t="s">
        <v>577</v>
      </c>
    </row>
    <row r="3" spans="1:31" ht="29.25" customHeight="1">
      <c r="A3" s="60"/>
      <c r="B3" s="686" t="s">
        <v>435</v>
      </c>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row>
    <row r="4" spans="1:31" ht="21.75" customHeight="1">
      <c r="A4" s="60"/>
      <c r="B4" s="616"/>
      <c r="C4" s="59"/>
      <c r="D4" s="60"/>
      <c r="E4" s="59"/>
      <c r="F4" s="59"/>
      <c r="G4" s="59"/>
      <c r="H4" s="59"/>
      <c r="I4" s="59"/>
      <c r="J4" s="59"/>
      <c r="K4" s="59"/>
      <c r="L4" s="59"/>
      <c r="M4" s="59"/>
      <c r="N4" s="59"/>
      <c r="O4" s="59"/>
      <c r="P4" s="59"/>
      <c r="Q4" s="59"/>
      <c r="R4" s="59"/>
      <c r="S4" s="59"/>
      <c r="T4" s="59"/>
      <c r="U4" s="59"/>
      <c r="V4" s="59"/>
      <c r="W4" s="59"/>
      <c r="X4" s="59"/>
      <c r="Y4" s="59"/>
      <c r="Z4" s="59"/>
      <c r="AA4" s="59"/>
      <c r="AB4" s="59"/>
      <c r="AC4" s="59"/>
      <c r="AD4" s="59"/>
      <c r="AE4" s="59"/>
    </row>
    <row r="5" spans="1:31" ht="15.75" customHeight="1" thickBot="1">
      <c r="A5" s="60"/>
      <c r="B5" s="669" t="s">
        <v>427</v>
      </c>
      <c r="C5" s="59"/>
      <c r="D5" s="60"/>
      <c r="E5" s="59"/>
      <c r="F5" s="59"/>
      <c r="G5" s="59"/>
      <c r="H5" s="59"/>
      <c r="I5" s="59"/>
      <c r="J5" s="59"/>
      <c r="K5" s="59"/>
      <c r="L5" s="59"/>
      <c r="M5" s="59"/>
      <c r="N5" s="59"/>
      <c r="O5" s="59"/>
      <c r="P5" s="59"/>
      <c r="Q5" s="59"/>
      <c r="R5" s="59"/>
      <c r="S5" s="59"/>
      <c r="T5" s="59"/>
      <c r="U5" s="59"/>
      <c r="V5" s="59"/>
      <c r="W5" s="59"/>
      <c r="X5" s="59"/>
      <c r="Y5" s="59"/>
      <c r="Z5" s="59"/>
      <c r="AA5" s="59"/>
      <c r="AB5" s="59"/>
      <c r="AC5" s="59"/>
      <c r="AD5" s="59"/>
      <c r="AE5" s="59"/>
    </row>
    <row r="6" spans="1:31" ht="18" customHeight="1">
      <c r="A6" s="60"/>
      <c r="B6" s="1094" t="s">
        <v>356</v>
      </c>
      <c r="C6" s="1095"/>
      <c r="D6" s="1096"/>
      <c r="E6" s="675" t="s">
        <v>9</v>
      </c>
      <c r="F6" s="1094" t="s">
        <v>150</v>
      </c>
      <c r="G6" s="1095"/>
      <c r="H6" s="1095"/>
      <c r="I6" s="1095"/>
      <c r="J6" s="1095"/>
      <c r="K6" s="1095"/>
      <c r="L6" s="1095"/>
      <c r="M6" s="1095"/>
      <c r="N6" s="1096"/>
      <c r="O6" s="1095" t="s">
        <v>351</v>
      </c>
      <c r="P6" s="1095"/>
      <c r="Q6" s="1095"/>
      <c r="R6" s="1095"/>
      <c r="S6" s="1095"/>
      <c r="T6" s="1095"/>
      <c r="U6" s="1095"/>
      <c r="V6" s="1095"/>
      <c r="W6" s="1095"/>
      <c r="X6" s="1094" t="s">
        <v>353</v>
      </c>
      <c r="Y6" s="1095"/>
      <c r="Z6" s="1095"/>
      <c r="AA6" s="1095"/>
      <c r="AB6" s="1095"/>
      <c r="AC6" s="1095"/>
      <c r="AD6" s="1095"/>
      <c r="AE6" s="1096"/>
    </row>
    <row r="7" spans="1:31" ht="27" customHeight="1" thickBot="1">
      <c r="A7" s="60"/>
      <c r="B7" s="609" t="s">
        <v>355</v>
      </c>
      <c r="C7" s="610" t="s">
        <v>10</v>
      </c>
      <c r="D7" s="615" t="s">
        <v>248</v>
      </c>
      <c r="E7" s="687" t="s">
        <v>14</v>
      </c>
      <c r="F7" s="693" t="s">
        <v>328</v>
      </c>
      <c r="G7" s="617" t="s">
        <v>329</v>
      </c>
      <c r="H7" s="618" t="s">
        <v>371</v>
      </c>
      <c r="I7" s="676" t="s">
        <v>231</v>
      </c>
      <c r="J7" s="618" t="s">
        <v>335</v>
      </c>
      <c r="K7" s="618" t="s">
        <v>372</v>
      </c>
      <c r="L7" s="618" t="s">
        <v>404</v>
      </c>
      <c r="M7" s="619" t="s">
        <v>373</v>
      </c>
      <c r="N7" s="680" t="s">
        <v>367</v>
      </c>
      <c r="O7" s="692" t="s">
        <v>328</v>
      </c>
      <c r="P7" s="617" t="s">
        <v>329</v>
      </c>
      <c r="Q7" s="618" t="s">
        <v>371</v>
      </c>
      <c r="R7" s="676" t="s">
        <v>231</v>
      </c>
      <c r="S7" s="618" t="s">
        <v>335</v>
      </c>
      <c r="T7" s="618" t="s">
        <v>372</v>
      </c>
      <c r="U7" s="618" t="s">
        <v>404</v>
      </c>
      <c r="V7" s="619" t="s">
        <v>373</v>
      </c>
      <c r="W7" s="699" t="s">
        <v>367</v>
      </c>
      <c r="X7" s="693" t="s">
        <v>328</v>
      </c>
      <c r="Y7" s="617" t="s">
        <v>329</v>
      </c>
      <c r="Z7" s="618" t="s">
        <v>371</v>
      </c>
      <c r="AA7" s="618" t="s">
        <v>335</v>
      </c>
      <c r="AB7" s="618" t="s">
        <v>372</v>
      </c>
      <c r="AC7" s="618" t="s">
        <v>404</v>
      </c>
      <c r="AD7" s="619" t="s">
        <v>373</v>
      </c>
      <c r="AE7" s="680" t="s">
        <v>367</v>
      </c>
    </row>
    <row r="8" spans="1:31" s="627" customFormat="1" ht="20.25" customHeight="1" thickBot="1">
      <c r="A8" s="620"/>
      <c r="B8" s="621" t="s">
        <v>16</v>
      </c>
      <c r="C8" s="622" t="s">
        <v>323</v>
      </c>
      <c r="D8" s="623" t="s">
        <v>349</v>
      </c>
      <c r="E8" s="447" t="s">
        <v>78</v>
      </c>
      <c r="F8" s="694" t="s">
        <v>358</v>
      </c>
      <c r="G8" s="624"/>
      <c r="H8" s="625"/>
      <c r="I8" s="625"/>
      <c r="J8" s="625"/>
      <c r="K8" s="625"/>
      <c r="L8" s="625"/>
      <c r="M8" s="626"/>
      <c r="N8" s="681"/>
      <c r="O8" s="626" t="s">
        <v>358</v>
      </c>
      <c r="P8" s="624"/>
      <c r="Q8" s="625"/>
      <c r="R8" s="625"/>
      <c r="S8" s="625"/>
      <c r="T8" s="625"/>
      <c r="U8" s="625"/>
      <c r="V8" s="626"/>
      <c r="W8" s="624"/>
      <c r="X8" s="694" t="s">
        <v>358</v>
      </c>
      <c r="Y8" s="624"/>
      <c r="Z8" s="625"/>
      <c r="AA8" s="625"/>
      <c r="AB8" s="625"/>
      <c r="AC8" s="625"/>
      <c r="AD8" s="626"/>
      <c r="AE8" s="681"/>
    </row>
    <row r="9" spans="1:31" s="627" customFormat="1" ht="20.25" customHeight="1">
      <c r="A9" s="620"/>
      <c r="B9" s="621" t="s">
        <v>17</v>
      </c>
      <c r="C9" s="622" t="s">
        <v>280</v>
      </c>
      <c r="D9" s="623" t="s">
        <v>436</v>
      </c>
      <c r="E9" s="447" t="s">
        <v>375</v>
      </c>
      <c r="F9" s="694"/>
      <c r="G9" s="624" t="s">
        <v>359</v>
      </c>
      <c r="H9" s="625"/>
      <c r="I9" s="625"/>
      <c r="J9" s="625"/>
      <c r="K9" s="625"/>
      <c r="L9" s="625"/>
      <c r="M9" s="626"/>
      <c r="N9" s="681"/>
      <c r="O9" s="626"/>
      <c r="P9" s="624" t="s">
        <v>359</v>
      </c>
      <c r="Q9" s="625"/>
      <c r="R9" s="625"/>
      <c r="S9" s="625"/>
      <c r="T9" s="625"/>
      <c r="U9" s="625"/>
      <c r="V9" s="626"/>
      <c r="W9" s="624"/>
      <c r="X9" s="694"/>
      <c r="Y9" s="624" t="s">
        <v>359</v>
      </c>
      <c r="Z9" s="625"/>
      <c r="AA9" s="625"/>
      <c r="AB9" s="625"/>
      <c r="AC9" s="625"/>
      <c r="AD9" s="626"/>
      <c r="AE9" s="681"/>
    </row>
    <row r="10" spans="1:31" s="627" customFormat="1" ht="20.25" customHeight="1">
      <c r="A10" s="620"/>
      <c r="B10" s="633" t="s">
        <v>17</v>
      </c>
      <c r="C10" s="634" t="s">
        <v>276</v>
      </c>
      <c r="D10" s="635" t="s">
        <v>437</v>
      </c>
      <c r="E10" s="636" t="s">
        <v>375</v>
      </c>
      <c r="F10" s="696"/>
      <c r="G10" s="637" t="s">
        <v>359</v>
      </c>
      <c r="H10" s="638"/>
      <c r="I10" s="638"/>
      <c r="J10" s="638"/>
      <c r="K10" s="638"/>
      <c r="L10" s="638"/>
      <c r="M10" s="639"/>
      <c r="N10" s="683"/>
      <c r="O10" s="639"/>
      <c r="P10" s="637" t="s">
        <v>359</v>
      </c>
      <c r="Q10" s="638"/>
      <c r="R10" s="638"/>
      <c r="S10" s="638"/>
      <c r="T10" s="638"/>
      <c r="U10" s="638"/>
      <c r="V10" s="639"/>
      <c r="W10" s="637"/>
      <c r="X10" s="696"/>
      <c r="Y10" s="637" t="s">
        <v>359</v>
      </c>
      <c r="Z10" s="638"/>
      <c r="AA10" s="638"/>
      <c r="AB10" s="638"/>
      <c r="AC10" s="638"/>
      <c r="AD10" s="639"/>
      <c r="AE10" s="683"/>
    </row>
    <row r="11" spans="1:31" s="627" customFormat="1" ht="20.25" customHeight="1" thickBot="1">
      <c r="A11" s="620"/>
      <c r="B11" s="628" t="s">
        <v>17</v>
      </c>
      <c r="C11" s="629" t="s">
        <v>277</v>
      </c>
      <c r="D11" s="614" t="s">
        <v>438</v>
      </c>
      <c r="E11" s="640" t="s">
        <v>376</v>
      </c>
      <c r="F11" s="697"/>
      <c r="G11" s="641" t="s">
        <v>360</v>
      </c>
      <c r="H11" s="642"/>
      <c r="I11" s="642"/>
      <c r="J11" s="642"/>
      <c r="K11" s="642"/>
      <c r="L11" s="642"/>
      <c r="M11" s="643"/>
      <c r="N11" s="684"/>
      <c r="O11" s="643"/>
      <c r="P11" s="641" t="s">
        <v>360</v>
      </c>
      <c r="Q11" s="642"/>
      <c r="R11" s="642"/>
      <c r="S11" s="642"/>
      <c r="T11" s="642"/>
      <c r="U11" s="642"/>
      <c r="V11" s="643"/>
      <c r="W11" s="641"/>
      <c r="X11" s="697"/>
      <c r="Y11" s="641" t="s">
        <v>360</v>
      </c>
      <c r="Z11" s="642"/>
      <c r="AA11" s="642"/>
      <c r="AB11" s="642"/>
      <c r="AC11" s="642"/>
      <c r="AD11" s="643"/>
      <c r="AE11" s="684"/>
    </row>
    <row r="12" spans="1:31" s="859" customFormat="1" ht="20.25" customHeight="1">
      <c r="A12" s="858"/>
      <c r="B12" s="644" t="s">
        <v>326</v>
      </c>
      <c r="C12" s="622" t="s">
        <v>79</v>
      </c>
      <c r="D12" s="647" t="s">
        <v>439</v>
      </c>
      <c r="E12" s="447" t="s">
        <v>377</v>
      </c>
      <c r="F12" s="694"/>
      <c r="G12" s="624"/>
      <c r="H12" s="625" t="s">
        <v>361</v>
      </c>
      <c r="I12" s="625" t="s">
        <v>420</v>
      </c>
      <c r="J12" s="625"/>
      <c r="K12" s="625"/>
      <c r="L12" s="625"/>
      <c r="M12" s="626"/>
      <c r="N12" s="681"/>
      <c r="O12" s="626"/>
      <c r="P12" s="624"/>
      <c r="Q12" s="625" t="s">
        <v>407</v>
      </c>
      <c r="R12" s="625" t="s">
        <v>352</v>
      </c>
      <c r="S12" s="625"/>
      <c r="T12" s="625"/>
      <c r="U12" s="625"/>
      <c r="V12" s="626"/>
      <c r="W12" s="624"/>
      <c r="X12" s="694"/>
      <c r="Y12" s="624"/>
      <c r="Z12" s="625"/>
      <c r="AA12" s="625"/>
      <c r="AB12" s="625"/>
      <c r="AC12" s="625"/>
      <c r="AD12" s="626"/>
      <c r="AE12" s="681"/>
    </row>
    <row r="13" spans="1:31" s="627" customFormat="1" ht="20.25" customHeight="1">
      <c r="A13" s="620"/>
      <c r="B13" s="648" t="s">
        <v>326</v>
      </c>
      <c r="C13" s="634" t="s">
        <v>258</v>
      </c>
      <c r="D13" s="613" t="s">
        <v>440</v>
      </c>
      <c r="E13" s="636" t="s">
        <v>408</v>
      </c>
      <c r="F13" s="696"/>
      <c r="G13" s="637"/>
      <c r="H13" s="638"/>
      <c r="I13" s="638"/>
      <c r="J13" s="638"/>
      <c r="K13" s="638"/>
      <c r="L13" s="638"/>
      <c r="M13" s="639"/>
      <c r="N13" s="683"/>
      <c r="O13" s="639"/>
      <c r="P13" s="637"/>
      <c r="Q13" s="638"/>
      <c r="R13" s="638"/>
      <c r="S13" s="638"/>
      <c r="T13" s="638"/>
      <c r="U13" s="638"/>
      <c r="V13" s="639"/>
      <c r="W13" s="637"/>
      <c r="X13" s="696"/>
      <c r="Y13" s="637"/>
      <c r="Z13" s="638" t="s">
        <v>362</v>
      </c>
      <c r="AA13" s="638"/>
      <c r="AB13" s="638"/>
      <c r="AC13" s="638"/>
      <c r="AD13" s="639"/>
      <c r="AE13" s="683"/>
    </row>
    <row r="14" spans="1:32" s="861" customFormat="1" ht="20.25" customHeight="1">
      <c r="A14" s="860"/>
      <c r="B14" s="648" t="s">
        <v>327</v>
      </c>
      <c r="C14" s="634" t="s">
        <v>79</v>
      </c>
      <c r="D14" s="613" t="s">
        <v>441</v>
      </c>
      <c r="E14" s="636" t="s">
        <v>374</v>
      </c>
      <c r="F14" s="696"/>
      <c r="G14" s="637"/>
      <c r="H14" s="638" t="s">
        <v>360</v>
      </c>
      <c r="I14" s="638" t="s">
        <v>409</v>
      </c>
      <c r="J14" s="638"/>
      <c r="K14" s="638"/>
      <c r="L14" s="638"/>
      <c r="M14" s="639"/>
      <c r="N14" s="683"/>
      <c r="O14" s="639"/>
      <c r="P14" s="637"/>
      <c r="Q14" s="638" t="s">
        <v>358</v>
      </c>
      <c r="R14" s="638" t="s">
        <v>421</v>
      </c>
      <c r="S14" s="638"/>
      <c r="T14" s="638"/>
      <c r="U14" s="638"/>
      <c r="V14" s="639"/>
      <c r="W14" s="637"/>
      <c r="X14" s="696"/>
      <c r="Y14" s="637"/>
      <c r="Z14" s="638"/>
      <c r="AA14" s="638"/>
      <c r="AB14" s="638"/>
      <c r="AC14" s="638"/>
      <c r="AD14" s="639"/>
      <c r="AE14" s="683"/>
      <c r="AF14" s="857"/>
    </row>
    <row r="15" spans="1:31" s="865" customFormat="1" ht="20.25" customHeight="1" thickBot="1">
      <c r="A15" s="864"/>
      <c r="B15" s="648" t="s">
        <v>327</v>
      </c>
      <c r="C15" s="634" t="s">
        <v>79</v>
      </c>
      <c r="D15" s="613" t="s">
        <v>442</v>
      </c>
      <c r="E15" s="636" t="s">
        <v>374</v>
      </c>
      <c r="F15" s="697"/>
      <c r="G15" s="641"/>
      <c r="H15" s="638" t="s">
        <v>410</v>
      </c>
      <c r="I15" s="642"/>
      <c r="J15" s="642"/>
      <c r="K15" s="642"/>
      <c r="L15" s="642"/>
      <c r="M15" s="643" t="s">
        <v>411</v>
      </c>
      <c r="N15" s="684"/>
      <c r="O15" s="643"/>
      <c r="P15" s="641"/>
      <c r="Q15" s="638" t="s">
        <v>358</v>
      </c>
      <c r="R15" s="642"/>
      <c r="S15" s="642"/>
      <c r="T15" s="642"/>
      <c r="U15" s="642"/>
      <c r="V15" s="643"/>
      <c r="W15" s="641"/>
      <c r="X15" s="697"/>
      <c r="Y15" s="641"/>
      <c r="Z15" s="642"/>
      <c r="AA15" s="642"/>
      <c r="AB15" s="642"/>
      <c r="AC15" s="642"/>
      <c r="AD15" s="643" t="s">
        <v>420</v>
      </c>
      <c r="AE15" s="684"/>
    </row>
    <row r="16" spans="1:31" s="863" customFormat="1" ht="20.25" customHeight="1">
      <c r="A16" s="862"/>
      <c r="B16" s="644" t="s">
        <v>333</v>
      </c>
      <c r="C16" s="622" t="s">
        <v>231</v>
      </c>
      <c r="D16" s="647" t="s">
        <v>443</v>
      </c>
      <c r="E16" s="447" t="s">
        <v>374</v>
      </c>
      <c r="F16" s="694"/>
      <c r="G16" s="624"/>
      <c r="H16" s="625"/>
      <c r="I16" s="625" t="s">
        <v>363</v>
      </c>
      <c r="J16" s="625"/>
      <c r="K16" s="625" t="s">
        <v>352</v>
      </c>
      <c r="L16" s="625"/>
      <c r="M16" s="626"/>
      <c r="N16" s="681"/>
      <c r="O16" s="626"/>
      <c r="P16" s="624"/>
      <c r="Q16" s="625"/>
      <c r="R16" s="625" t="s">
        <v>412</v>
      </c>
      <c r="S16" s="625"/>
      <c r="T16" s="625"/>
      <c r="U16" s="625"/>
      <c r="V16" s="626"/>
      <c r="W16" s="624"/>
      <c r="X16" s="694"/>
      <c r="Y16" s="624"/>
      <c r="Z16" s="625"/>
      <c r="AA16" s="625"/>
      <c r="AB16" s="625"/>
      <c r="AC16" s="625"/>
      <c r="AD16" s="626"/>
      <c r="AE16" s="681"/>
    </row>
    <row r="17" spans="1:31" s="859" customFormat="1" ht="20.25" customHeight="1">
      <c r="A17" s="858"/>
      <c r="B17" s="648" t="s">
        <v>331</v>
      </c>
      <c r="C17" s="634" t="s">
        <v>231</v>
      </c>
      <c r="D17" s="613" t="s">
        <v>444</v>
      </c>
      <c r="E17" s="636" t="s">
        <v>374</v>
      </c>
      <c r="F17" s="696"/>
      <c r="G17" s="637"/>
      <c r="H17" s="638" t="s">
        <v>354</v>
      </c>
      <c r="I17" s="638" t="s">
        <v>410</v>
      </c>
      <c r="J17" s="638"/>
      <c r="K17" s="638"/>
      <c r="L17" s="638"/>
      <c r="M17" s="639"/>
      <c r="N17" s="683"/>
      <c r="O17" s="639"/>
      <c r="P17" s="637"/>
      <c r="Q17" s="638" t="s">
        <v>413</v>
      </c>
      <c r="R17" s="638" t="s">
        <v>362</v>
      </c>
      <c r="S17" s="638"/>
      <c r="T17" s="638"/>
      <c r="U17" s="638"/>
      <c r="V17" s="639"/>
      <c r="W17" s="637"/>
      <c r="X17" s="696"/>
      <c r="Y17" s="637"/>
      <c r="Z17" s="638"/>
      <c r="AA17" s="638"/>
      <c r="AB17" s="638"/>
      <c r="AC17" s="638"/>
      <c r="AD17" s="639"/>
      <c r="AE17" s="683"/>
    </row>
    <row r="18" spans="1:31" s="861" customFormat="1" ht="20.25" customHeight="1">
      <c r="A18" s="860"/>
      <c r="B18" s="648" t="s">
        <v>331</v>
      </c>
      <c r="C18" s="634" t="s">
        <v>231</v>
      </c>
      <c r="D18" s="613" t="s">
        <v>445</v>
      </c>
      <c r="E18" s="636" t="s">
        <v>374</v>
      </c>
      <c r="F18" s="696"/>
      <c r="G18" s="637"/>
      <c r="H18" s="638" t="s">
        <v>354</v>
      </c>
      <c r="I18" s="638" t="s">
        <v>360</v>
      </c>
      <c r="J18" s="638"/>
      <c r="K18" s="638"/>
      <c r="L18" s="638"/>
      <c r="M18" s="639"/>
      <c r="N18" s="683"/>
      <c r="O18" s="639"/>
      <c r="P18" s="637"/>
      <c r="Q18" s="638" t="s">
        <v>432</v>
      </c>
      <c r="R18" s="638" t="s">
        <v>414</v>
      </c>
      <c r="S18" s="638"/>
      <c r="T18" s="638"/>
      <c r="U18" s="638"/>
      <c r="V18" s="639"/>
      <c r="W18" s="637"/>
      <c r="X18" s="696"/>
      <c r="Y18" s="637"/>
      <c r="Z18" s="638"/>
      <c r="AA18" s="638"/>
      <c r="AB18" s="638"/>
      <c r="AC18" s="638"/>
      <c r="AD18" s="639"/>
      <c r="AE18" s="683"/>
    </row>
    <row r="19" spans="1:31" s="627" customFormat="1" ht="20.25" customHeight="1" thickBot="1">
      <c r="A19" s="620"/>
      <c r="B19" s="646" t="s">
        <v>331</v>
      </c>
      <c r="C19" s="629" t="s">
        <v>231</v>
      </c>
      <c r="D19" s="614" t="s">
        <v>446</v>
      </c>
      <c r="E19" s="640" t="s">
        <v>374</v>
      </c>
      <c r="F19" s="697"/>
      <c r="G19" s="641"/>
      <c r="H19" s="642"/>
      <c r="I19" s="642" t="s">
        <v>363</v>
      </c>
      <c r="J19" s="642"/>
      <c r="K19" s="642"/>
      <c r="L19" s="642"/>
      <c r="M19" s="643" t="s">
        <v>352</v>
      </c>
      <c r="N19" s="684"/>
      <c r="O19" s="643"/>
      <c r="P19" s="641"/>
      <c r="Q19" s="642"/>
      <c r="R19" s="642" t="s">
        <v>410</v>
      </c>
      <c r="S19" s="642"/>
      <c r="T19" s="642"/>
      <c r="U19" s="642"/>
      <c r="V19" s="643"/>
      <c r="W19" s="641"/>
      <c r="X19" s="697"/>
      <c r="Y19" s="641"/>
      <c r="Z19" s="642"/>
      <c r="AA19" s="642"/>
      <c r="AB19" s="642"/>
      <c r="AC19" s="642"/>
      <c r="AD19" s="643" t="s">
        <v>432</v>
      </c>
      <c r="AE19" s="684"/>
    </row>
    <row r="20" spans="1:31" s="627" customFormat="1" ht="20.25" customHeight="1">
      <c r="A20" s="620"/>
      <c r="B20" s="621" t="s">
        <v>271</v>
      </c>
      <c r="C20" s="622" t="s">
        <v>271</v>
      </c>
      <c r="D20" s="645" t="s">
        <v>447</v>
      </c>
      <c r="E20" s="447" t="s">
        <v>374</v>
      </c>
      <c r="F20" s="694"/>
      <c r="G20" s="624"/>
      <c r="H20" s="625"/>
      <c r="I20" s="625"/>
      <c r="J20" s="625" t="s">
        <v>415</v>
      </c>
      <c r="K20" s="625"/>
      <c r="L20" s="625"/>
      <c r="M20" s="626"/>
      <c r="N20" s="681"/>
      <c r="O20" s="626"/>
      <c r="P20" s="624"/>
      <c r="Q20" s="625"/>
      <c r="R20" s="625"/>
      <c r="S20" s="625" t="s">
        <v>415</v>
      </c>
      <c r="T20" s="625"/>
      <c r="U20" s="625"/>
      <c r="V20" s="626"/>
      <c r="W20" s="624"/>
      <c r="X20" s="694"/>
      <c r="Y20" s="625"/>
      <c r="Z20" s="625"/>
      <c r="AA20" s="625" t="s">
        <v>415</v>
      </c>
      <c r="AB20" s="625"/>
      <c r="AC20" s="625"/>
      <c r="AD20" s="626"/>
      <c r="AE20" s="681"/>
    </row>
    <row r="21" spans="1:31" s="627" customFormat="1" ht="20.25" customHeight="1" thickBot="1">
      <c r="A21" s="620"/>
      <c r="B21" s="649" t="s">
        <v>271</v>
      </c>
      <c r="C21" s="650" t="s">
        <v>271</v>
      </c>
      <c r="D21" s="651" t="s">
        <v>448</v>
      </c>
      <c r="E21" s="688" t="s">
        <v>374</v>
      </c>
      <c r="F21" s="695"/>
      <c r="G21" s="630"/>
      <c r="H21" s="631"/>
      <c r="I21" s="631"/>
      <c r="J21" s="652" t="s">
        <v>415</v>
      </c>
      <c r="K21" s="631"/>
      <c r="L21" s="631"/>
      <c r="M21" s="632"/>
      <c r="N21" s="682"/>
      <c r="O21" s="632"/>
      <c r="P21" s="630"/>
      <c r="Q21" s="631"/>
      <c r="R21" s="631"/>
      <c r="S21" s="652" t="s">
        <v>415</v>
      </c>
      <c r="T21" s="631"/>
      <c r="U21" s="631"/>
      <c r="V21" s="632"/>
      <c r="W21" s="630"/>
      <c r="X21" s="695"/>
      <c r="Y21" s="631"/>
      <c r="Z21" s="631"/>
      <c r="AA21" s="652" t="s">
        <v>415</v>
      </c>
      <c r="AB21" s="631"/>
      <c r="AC21" s="631"/>
      <c r="AD21" s="632"/>
      <c r="AE21" s="682"/>
    </row>
    <row r="22" spans="1:31" s="857" customFormat="1" ht="20.25" customHeight="1">
      <c r="A22" s="856"/>
      <c r="B22" s="653" t="s">
        <v>39</v>
      </c>
      <c r="C22" s="888" t="s">
        <v>330</v>
      </c>
      <c r="D22" s="654" t="s">
        <v>449</v>
      </c>
      <c r="E22" s="815" t="s">
        <v>374</v>
      </c>
      <c r="F22" s="694"/>
      <c r="G22" s="624"/>
      <c r="H22" s="625"/>
      <c r="I22" s="625" t="s">
        <v>354</v>
      </c>
      <c r="J22" s="625"/>
      <c r="K22" s="625" t="s">
        <v>363</v>
      </c>
      <c r="L22" s="625"/>
      <c r="M22" s="626"/>
      <c r="N22" s="681"/>
      <c r="O22" s="626"/>
      <c r="P22" s="624"/>
      <c r="Q22" s="625"/>
      <c r="R22" s="625" t="s">
        <v>357</v>
      </c>
      <c r="S22" s="625"/>
      <c r="T22" s="625"/>
      <c r="U22" s="625"/>
      <c r="V22" s="626"/>
      <c r="W22" s="624"/>
      <c r="X22" s="694"/>
      <c r="Y22" s="624"/>
      <c r="Z22" s="625"/>
      <c r="AA22" s="625"/>
      <c r="AB22" s="625"/>
      <c r="AC22" s="625"/>
      <c r="AD22" s="626"/>
      <c r="AE22" s="681"/>
    </row>
    <row r="23" spans="1:31" s="627" customFormat="1" ht="20.25" customHeight="1">
      <c r="A23" s="620"/>
      <c r="B23" s="655" t="s">
        <v>39</v>
      </c>
      <c r="C23" s="656" t="s">
        <v>330</v>
      </c>
      <c r="D23" s="819" t="s">
        <v>450</v>
      </c>
      <c r="E23" s="636" t="s">
        <v>78</v>
      </c>
      <c r="F23" s="696"/>
      <c r="G23" s="637"/>
      <c r="H23" s="638"/>
      <c r="I23" s="638"/>
      <c r="J23" s="638"/>
      <c r="K23" s="638" t="s">
        <v>364</v>
      </c>
      <c r="L23" s="638"/>
      <c r="M23" s="639"/>
      <c r="N23" s="683"/>
      <c r="O23" s="639"/>
      <c r="P23" s="637"/>
      <c r="Q23" s="638"/>
      <c r="R23" s="638"/>
      <c r="S23" s="638"/>
      <c r="T23" s="638" t="s">
        <v>358</v>
      </c>
      <c r="U23" s="638"/>
      <c r="V23" s="639"/>
      <c r="W23" s="637"/>
      <c r="X23" s="696"/>
      <c r="Y23" s="637"/>
      <c r="Z23" s="638"/>
      <c r="AA23" s="638"/>
      <c r="AB23" s="638" t="s">
        <v>358</v>
      </c>
      <c r="AC23" s="638"/>
      <c r="AD23" s="639"/>
      <c r="AE23" s="683"/>
    </row>
    <row r="24" spans="1:31" s="627" customFormat="1" ht="20.25" customHeight="1">
      <c r="A24" s="620"/>
      <c r="B24" s="655" t="s">
        <v>39</v>
      </c>
      <c r="C24" s="656" t="s">
        <v>330</v>
      </c>
      <c r="D24" s="657" t="s">
        <v>451</v>
      </c>
      <c r="E24" s="636" t="s">
        <v>78</v>
      </c>
      <c r="F24" s="696"/>
      <c r="G24" s="637"/>
      <c r="H24" s="638"/>
      <c r="I24" s="638"/>
      <c r="J24" s="638"/>
      <c r="K24" s="638" t="s">
        <v>365</v>
      </c>
      <c r="L24" s="638"/>
      <c r="M24" s="639"/>
      <c r="N24" s="683"/>
      <c r="O24" s="639"/>
      <c r="P24" s="637"/>
      <c r="Q24" s="638"/>
      <c r="R24" s="638"/>
      <c r="S24" s="638"/>
      <c r="T24" s="638" t="s">
        <v>358</v>
      </c>
      <c r="U24" s="638"/>
      <c r="V24" s="639"/>
      <c r="W24" s="637"/>
      <c r="X24" s="696"/>
      <c r="Y24" s="637"/>
      <c r="Z24" s="638"/>
      <c r="AA24" s="638"/>
      <c r="AB24" s="638" t="s">
        <v>358</v>
      </c>
      <c r="AC24" s="638"/>
      <c r="AD24" s="639"/>
      <c r="AE24" s="683"/>
    </row>
    <row r="25" spans="1:31" s="627" customFormat="1" ht="20.25" customHeight="1">
      <c r="A25" s="620"/>
      <c r="B25" s="655" t="s">
        <v>39</v>
      </c>
      <c r="C25" s="656" t="s">
        <v>286</v>
      </c>
      <c r="D25" s="657" t="s">
        <v>452</v>
      </c>
      <c r="E25" s="636" t="s">
        <v>78</v>
      </c>
      <c r="F25" s="696"/>
      <c r="G25" s="637"/>
      <c r="H25" s="638"/>
      <c r="I25" s="638"/>
      <c r="J25" s="638"/>
      <c r="K25" s="638" t="s">
        <v>366</v>
      </c>
      <c r="L25" s="638"/>
      <c r="M25" s="639"/>
      <c r="N25" s="683"/>
      <c r="O25" s="639"/>
      <c r="P25" s="637"/>
      <c r="Q25" s="638"/>
      <c r="R25" s="638"/>
      <c r="S25" s="638"/>
      <c r="T25" s="638" t="s">
        <v>358</v>
      </c>
      <c r="U25" s="638"/>
      <c r="V25" s="639"/>
      <c r="W25" s="637"/>
      <c r="X25" s="696"/>
      <c r="Y25" s="637"/>
      <c r="Z25" s="638"/>
      <c r="AA25" s="638"/>
      <c r="AB25" s="638" t="s">
        <v>358</v>
      </c>
      <c r="AC25" s="638"/>
      <c r="AD25" s="639"/>
      <c r="AE25" s="683"/>
    </row>
    <row r="26" spans="1:31" s="627" customFormat="1" ht="20.25" customHeight="1">
      <c r="A26" s="620"/>
      <c r="B26" s="655" t="s">
        <v>39</v>
      </c>
      <c r="C26" s="656" t="s">
        <v>330</v>
      </c>
      <c r="D26" s="657" t="s">
        <v>453</v>
      </c>
      <c r="E26" s="636" t="s">
        <v>78</v>
      </c>
      <c r="F26" s="696"/>
      <c r="G26" s="637"/>
      <c r="H26" s="638"/>
      <c r="I26" s="638"/>
      <c r="J26" s="638"/>
      <c r="K26" s="638" t="s">
        <v>360</v>
      </c>
      <c r="L26" s="638"/>
      <c r="M26" s="639"/>
      <c r="N26" s="683"/>
      <c r="O26" s="639"/>
      <c r="P26" s="637"/>
      <c r="Q26" s="638"/>
      <c r="R26" s="638"/>
      <c r="S26" s="638"/>
      <c r="T26" s="638" t="s">
        <v>358</v>
      </c>
      <c r="U26" s="638"/>
      <c r="V26" s="639"/>
      <c r="W26" s="637"/>
      <c r="X26" s="696"/>
      <c r="Y26" s="637"/>
      <c r="Z26" s="638"/>
      <c r="AA26" s="638"/>
      <c r="AB26" s="638" t="s">
        <v>358</v>
      </c>
      <c r="AC26" s="638"/>
      <c r="AD26" s="639"/>
      <c r="AE26" s="683"/>
    </row>
    <row r="27" spans="1:31" s="627" customFormat="1" ht="20.25" customHeight="1">
      <c r="A27" s="620"/>
      <c r="B27" s="655" t="s">
        <v>39</v>
      </c>
      <c r="C27" s="658" t="s">
        <v>330</v>
      </c>
      <c r="D27" s="657" t="s">
        <v>454</v>
      </c>
      <c r="E27" s="636" t="s">
        <v>377</v>
      </c>
      <c r="F27" s="696"/>
      <c r="G27" s="637"/>
      <c r="H27" s="638"/>
      <c r="I27" s="638"/>
      <c r="J27" s="638"/>
      <c r="K27" s="638" t="s">
        <v>363</v>
      </c>
      <c r="L27" s="638"/>
      <c r="M27" s="639"/>
      <c r="N27" s="683"/>
      <c r="O27" s="639"/>
      <c r="P27" s="637"/>
      <c r="Q27" s="638"/>
      <c r="R27" s="638"/>
      <c r="S27" s="638"/>
      <c r="T27" s="638" t="s">
        <v>358</v>
      </c>
      <c r="U27" s="638"/>
      <c r="V27" s="639"/>
      <c r="W27" s="637"/>
      <c r="X27" s="696"/>
      <c r="Y27" s="637"/>
      <c r="Z27" s="638"/>
      <c r="AA27" s="638"/>
      <c r="AB27" s="638" t="s">
        <v>358</v>
      </c>
      <c r="AC27" s="638"/>
      <c r="AD27" s="639"/>
      <c r="AE27" s="683"/>
    </row>
    <row r="28" spans="1:31" s="627" customFormat="1" ht="20.25" customHeight="1" thickBot="1">
      <c r="A28" s="620"/>
      <c r="B28" s="649" t="s">
        <v>39</v>
      </c>
      <c r="C28" s="650" t="s">
        <v>286</v>
      </c>
      <c r="D28" s="651" t="s">
        <v>455</v>
      </c>
      <c r="E28" s="640" t="s">
        <v>78</v>
      </c>
      <c r="F28" s="697"/>
      <c r="G28" s="641"/>
      <c r="H28" s="642"/>
      <c r="I28" s="642"/>
      <c r="J28" s="642"/>
      <c r="K28" s="642" t="s">
        <v>361</v>
      </c>
      <c r="L28" s="642"/>
      <c r="M28" s="643"/>
      <c r="N28" s="684"/>
      <c r="O28" s="643"/>
      <c r="P28" s="641"/>
      <c r="Q28" s="642"/>
      <c r="R28" s="642"/>
      <c r="S28" s="642"/>
      <c r="T28" s="642" t="s">
        <v>358</v>
      </c>
      <c r="U28" s="642"/>
      <c r="V28" s="643"/>
      <c r="W28" s="641"/>
      <c r="X28" s="697"/>
      <c r="Y28" s="641"/>
      <c r="Z28" s="642"/>
      <c r="AA28" s="642"/>
      <c r="AB28" s="642" t="s">
        <v>358</v>
      </c>
      <c r="AC28" s="642"/>
      <c r="AD28" s="643"/>
      <c r="AE28" s="684"/>
    </row>
    <row r="29" spans="1:31" s="627" customFormat="1" ht="20.25" customHeight="1">
      <c r="A29" s="620"/>
      <c r="B29" s="653" t="s">
        <v>40</v>
      </c>
      <c r="C29" s="659" t="s">
        <v>291</v>
      </c>
      <c r="D29" s="660" t="s">
        <v>456</v>
      </c>
      <c r="E29" s="636" t="s">
        <v>416</v>
      </c>
      <c r="F29" s="694"/>
      <c r="G29" s="624"/>
      <c r="H29" s="625"/>
      <c r="I29" s="625"/>
      <c r="J29" s="625"/>
      <c r="K29" s="625"/>
      <c r="L29" s="625"/>
      <c r="M29" s="626"/>
      <c r="N29" s="681" t="s">
        <v>368</v>
      </c>
      <c r="O29" s="626"/>
      <c r="P29" s="624"/>
      <c r="Q29" s="625"/>
      <c r="R29" s="625"/>
      <c r="S29" s="625"/>
      <c r="T29" s="625"/>
      <c r="U29" s="625"/>
      <c r="V29" s="626"/>
      <c r="W29" s="710"/>
      <c r="X29" s="711"/>
      <c r="Y29" s="710"/>
      <c r="Z29" s="712"/>
      <c r="AA29" s="712"/>
      <c r="AB29" s="712"/>
      <c r="AC29" s="625"/>
      <c r="AD29" s="713"/>
      <c r="AE29" s="714" t="s">
        <v>369</v>
      </c>
    </row>
    <row r="30" spans="1:31" s="627" customFormat="1" ht="20.25" customHeight="1" thickBot="1">
      <c r="A30" s="620"/>
      <c r="B30" s="649" t="s">
        <v>40</v>
      </c>
      <c r="C30" s="650" t="s">
        <v>330</v>
      </c>
      <c r="D30" s="1004" t="s">
        <v>457</v>
      </c>
      <c r="E30" s="640" t="s">
        <v>349</v>
      </c>
      <c r="F30" s="697"/>
      <c r="G30" s="641"/>
      <c r="H30" s="642"/>
      <c r="I30" s="642"/>
      <c r="J30" s="642"/>
      <c r="K30" s="642"/>
      <c r="L30" s="642"/>
      <c r="M30" s="643"/>
      <c r="N30" s="684"/>
      <c r="O30" s="643"/>
      <c r="P30" s="641"/>
      <c r="Q30" s="642"/>
      <c r="R30" s="642"/>
      <c r="S30" s="642"/>
      <c r="T30" s="642"/>
      <c r="U30" s="642"/>
      <c r="V30" s="643"/>
      <c r="W30" s="641" t="s">
        <v>358</v>
      </c>
      <c r="X30" s="697"/>
      <c r="Y30" s="641"/>
      <c r="Z30" s="642"/>
      <c r="AA30" s="642"/>
      <c r="AB30" s="642"/>
      <c r="AC30" s="642"/>
      <c r="AD30" s="643"/>
      <c r="AE30" s="684"/>
    </row>
    <row r="31" spans="1:31" s="627" customFormat="1" ht="20.25" customHeight="1">
      <c r="A31" s="620"/>
      <c r="B31" s="621" t="s">
        <v>458</v>
      </c>
      <c r="C31" s="661"/>
      <c r="D31" s="662"/>
      <c r="E31" s="447"/>
      <c r="F31" s="694"/>
      <c r="G31" s="624"/>
      <c r="H31" s="625"/>
      <c r="I31" s="625"/>
      <c r="J31" s="625"/>
      <c r="K31" s="625"/>
      <c r="L31" s="625"/>
      <c r="M31" s="626"/>
      <c r="N31" s="681"/>
      <c r="O31" s="626"/>
      <c r="P31" s="624"/>
      <c r="Q31" s="625"/>
      <c r="R31" s="625"/>
      <c r="S31" s="625"/>
      <c r="T31" s="625"/>
      <c r="U31" s="625"/>
      <c r="V31" s="626"/>
      <c r="W31" s="624"/>
      <c r="X31" s="694"/>
      <c r="Y31" s="624"/>
      <c r="Z31" s="625"/>
      <c r="AA31" s="625"/>
      <c r="AB31" s="625"/>
      <c r="AC31" s="625"/>
      <c r="AD31" s="626"/>
      <c r="AE31" s="681"/>
    </row>
    <row r="32" spans="1:31" s="627" customFormat="1" ht="20.25" customHeight="1">
      <c r="A32" s="620"/>
      <c r="B32" s="655" t="s">
        <v>41</v>
      </c>
      <c r="C32" s="663" t="s">
        <v>79</v>
      </c>
      <c r="D32" s="612" t="s">
        <v>462</v>
      </c>
      <c r="E32" s="689" t="s">
        <v>380</v>
      </c>
      <c r="F32" s="696"/>
      <c r="G32" s="637"/>
      <c r="H32" s="638"/>
      <c r="I32" s="638"/>
      <c r="J32" s="638"/>
      <c r="K32" s="638"/>
      <c r="L32" s="638"/>
      <c r="M32" s="639" t="s">
        <v>370</v>
      </c>
      <c r="N32" s="683"/>
      <c r="O32" s="639"/>
      <c r="P32" s="637"/>
      <c r="Q32" s="638"/>
      <c r="R32" s="638"/>
      <c r="S32" s="638"/>
      <c r="T32" s="638"/>
      <c r="U32" s="638"/>
      <c r="V32" s="639"/>
      <c r="W32" s="637"/>
      <c r="X32" s="696"/>
      <c r="Y32" s="637"/>
      <c r="Z32" s="638"/>
      <c r="AA32" s="638"/>
      <c r="AB32" s="638"/>
      <c r="AC32" s="638"/>
      <c r="AD32" s="639" t="s">
        <v>370</v>
      </c>
      <c r="AE32" s="683"/>
    </row>
    <row r="33" spans="1:31" s="627" customFormat="1" ht="20.25" customHeight="1">
      <c r="A33" s="620"/>
      <c r="B33" s="655" t="s">
        <v>41</v>
      </c>
      <c r="C33" s="663" t="s">
        <v>79</v>
      </c>
      <c r="D33" s="612" t="s">
        <v>465</v>
      </c>
      <c r="E33" s="689" t="s">
        <v>381</v>
      </c>
      <c r="F33" s="696"/>
      <c r="G33" s="637"/>
      <c r="H33" s="638"/>
      <c r="I33" s="638"/>
      <c r="J33" s="638"/>
      <c r="K33" s="638"/>
      <c r="L33" s="638"/>
      <c r="M33" s="639" t="s">
        <v>370</v>
      </c>
      <c r="N33" s="683"/>
      <c r="O33" s="639"/>
      <c r="P33" s="637"/>
      <c r="Q33" s="638"/>
      <c r="R33" s="638"/>
      <c r="S33" s="638"/>
      <c r="T33" s="638"/>
      <c r="U33" s="638"/>
      <c r="V33" s="639"/>
      <c r="W33" s="637"/>
      <c r="X33" s="696"/>
      <c r="Y33" s="637"/>
      <c r="Z33" s="638"/>
      <c r="AA33" s="638"/>
      <c r="AB33" s="638"/>
      <c r="AC33" s="638"/>
      <c r="AD33" s="639" t="s">
        <v>370</v>
      </c>
      <c r="AE33" s="683"/>
    </row>
    <row r="34" spans="1:31" s="627" customFormat="1" ht="20.25" customHeight="1">
      <c r="A34" s="620"/>
      <c r="B34" s="655" t="s">
        <v>41</v>
      </c>
      <c r="C34" s="663" t="s">
        <v>79</v>
      </c>
      <c r="D34" s="612" t="s">
        <v>467</v>
      </c>
      <c r="E34" s="689" t="s">
        <v>381</v>
      </c>
      <c r="F34" s="696"/>
      <c r="G34" s="637"/>
      <c r="H34" s="638"/>
      <c r="I34" s="638"/>
      <c r="J34" s="638"/>
      <c r="K34" s="638"/>
      <c r="L34" s="638"/>
      <c r="M34" s="639" t="s">
        <v>370</v>
      </c>
      <c r="N34" s="683"/>
      <c r="O34" s="639"/>
      <c r="P34" s="637"/>
      <c r="Q34" s="638"/>
      <c r="R34" s="638"/>
      <c r="S34" s="638"/>
      <c r="T34" s="638"/>
      <c r="U34" s="638"/>
      <c r="V34" s="639"/>
      <c r="W34" s="637"/>
      <c r="X34" s="696"/>
      <c r="Y34" s="637"/>
      <c r="Z34" s="638"/>
      <c r="AA34" s="638"/>
      <c r="AB34" s="638"/>
      <c r="AC34" s="638"/>
      <c r="AD34" s="639" t="s">
        <v>370</v>
      </c>
      <c r="AE34" s="683"/>
    </row>
    <row r="35" spans="1:31" s="627" customFormat="1" ht="20.25" customHeight="1">
      <c r="A35" s="620"/>
      <c r="B35" s="655" t="s">
        <v>41</v>
      </c>
      <c r="C35" s="663" t="s">
        <v>79</v>
      </c>
      <c r="D35" s="612" t="s">
        <v>469</v>
      </c>
      <c r="E35" s="689" t="s">
        <v>381</v>
      </c>
      <c r="F35" s="696"/>
      <c r="G35" s="637"/>
      <c r="H35" s="638"/>
      <c r="I35" s="638"/>
      <c r="J35" s="638"/>
      <c r="K35" s="638"/>
      <c r="L35" s="638"/>
      <c r="M35" s="639" t="s">
        <v>370</v>
      </c>
      <c r="N35" s="683"/>
      <c r="O35" s="639"/>
      <c r="P35" s="637"/>
      <c r="Q35" s="638"/>
      <c r="R35" s="638"/>
      <c r="S35" s="638"/>
      <c r="T35" s="638"/>
      <c r="U35" s="638"/>
      <c r="V35" s="639"/>
      <c r="W35" s="637"/>
      <c r="X35" s="696"/>
      <c r="Y35" s="637"/>
      <c r="Z35" s="638"/>
      <c r="AA35" s="638"/>
      <c r="AB35" s="638"/>
      <c r="AC35" s="638"/>
      <c r="AD35" s="639" t="s">
        <v>370</v>
      </c>
      <c r="AE35" s="683"/>
    </row>
    <row r="36" spans="1:31" s="627" customFormat="1" ht="20.25" customHeight="1">
      <c r="A36" s="620"/>
      <c r="B36" s="655" t="s">
        <v>41</v>
      </c>
      <c r="C36" s="663" t="s">
        <v>79</v>
      </c>
      <c r="D36" s="612" t="s">
        <v>471</v>
      </c>
      <c r="E36" s="689" t="s">
        <v>381</v>
      </c>
      <c r="F36" s="696"/>
      <c r="G36" s="637"/>
      <c r="H36" s="638"/>
      <c r="I36" s="638"/>
      <c r="J36" s="638"/>
      <c r="K36" s="638"/>
      <c r="L36" s="638"/>
      <c r="M36" s="639" t="s">
        <v>370</v>
      </c>
      <c r="N36" s="683"/>
      <c r="O36" s="639"/>
      <c r="P36" s="637"/>
      <c r="Q36" s="638"/>
      <c r="R36" s="638"/>
      <c r="S36" s="638"/>
      <c r="T36" s="638"/>
      <c r="U36" s="638"/>
      <c r="V36" s="639"/>
      <c r="W36" s="637"/>
      <c r="X36" s="696"/>
      <c r="Y36" s="637"/>
      <c r="Z36" s="638"/>
      <c r="AA36" s="638"/>
      <c r="AB36" s="638"/>
      <c r="AC36" s="638"/>
      <c r="AD36" s="639" t="s">
        <v>370</v>
      </c>
      <c r="AE36" s="683"/>
    </row>
    <row r="37" spans="1:31" s="627" customFormat="1" ht="20.25" customHeight="1">
      <c r="A37" s="620"/>
      <c r="B37" s="655" t="s">
        <v>41</v>
      </c>
      <c r="C37" s="663" t="s">
        <v>79</v>
      </c>
      <c r="D37" s="612" t="s">
        <v>473</v>
      </c>
      <c r="E37" s="689" t="s">
        <v>381</v>
      </c>
      <c r="F37" s="696"/>
      <c r="G37" s="637"/>
      <c r="H37" s="638"/>
      <c r="I37" s="638"/>
      <c r="J37" s="638"/>
      <c r="K37" s="638"/>
      <c r="L37" s="638"/>
      <c r="M37" s="639" t="s">
        <v>370</v>
      </c>
      <c r="N37" s="683"/>
      <c r="O37" s="639"/>
      <c r="P37" s="637"/>
      <c r="Q37" s="638"/>
      <c r="R37" s="638"/>
      <c r="S37" s="638"/>
      <c r="T37" s="638"/>
      <c r="U37" s="638"/>
      <c r="V37" s="639"/>
      <c r="W37" s="637"/>
      <c r="X37" s="696"/>
      <c r="Y37" s="637"/>
      <c r="Z37" s="638"/>
      <c r="AA37" s="638"/>
      <c r="AB37" s="638"/>
      <c r="AC37" s="638"/>
      <c r="AD37" s="639" t="s">
        <v>370</v>
      </c>
      <c r="AE37" s="683"/>
    </row>
    <row r="38" spans="1:31" s="627" customFormat="1" ht="20.25" customHeight="1">
      <c r="A38" s="620"/>
      <c r="B38" s="655" t="s">
        <v>41</v>
      </c>
      <c r="C38" s="663" t="s">
        <v>79</v>
      </c>
      <c r="D38" s="612" t="s">
        <v>475</v>
      </c>
      <c r="E38" s="689" t="s">
        <v>381</v>
      </c>
      <c r="F38" s="696"/>
      <c r="G38" s="637"/>
      <c r="H38" s="638"/>
      <c r="I38" s="638"/>
      <c r="J38" s="638"/>
      <c r="K38" s="638"/>
      <c r="L38" s="638"/>
      <c r="M38" s="639" t="s">
        <v>370</v>
      </c>
      <c r="N38" s="683"/>
      <c r="O38" s="639"/>
      <c r="P38" s="637"/>
      <c r="Q38" s="638"/>
      <c r="R38" s="638"/>
      <c r="S38" s="638"/>
      <c r="T38" s="638"/>
      <c r="U38" s="638"/>
      <c r="V38" s="639"/>
      <c r="W38" s="637"/>
      <c r="X38" s="696"/>
      <c r="Y38" s="637"/>
      <c r="Z38" s="638"/>
      <c r="AA38" s="638"/>
      <c r="AB38" s="638"/>
      <c r="AC38" s="638"/>
      <c r="AD38" s="639" t="s">
        <v>370</v>
      </c>
      <c r="AE38" s="683"/>
    </row>
    <row r="39" spans="1:31" s="627" customFormat="1" ht="20.25" customHeight="1">
      <c r="A39" s="620"/>
      <c r="B39" s="655" t="s">
        <v>41</v>
      </c>
      <c r="C39" s="663" t="s">
        <v>302</v>
      </c>
      <c r="D39" s="612" t="s">
        <v>477</v>
      </c>
      <c r="E39" s="689" t="s">
        <v>381</v>
      </c>
      <c r="F39" s="696"/>
      <c r="G39" s="637"/>
      <c r="H39" s="638"/>
      <c r="I39" s="638"/>
      <c r="J39" s="638"/>
      <c r="K39" s="638"/>
      <c r="L39" s="638"/>
      <c r="M39" s="639" t="s">
        <v>370</v>
      </c>
      <c r="N39" s="683"/>
      <c r="O39" s="639"/>
      <c r="P39" s="637"/>
      <c r="Q39" s="638"/>
      <c r="R39" s="638"/>
      <c r="S39" s="638"/>
      <c r="T39" s="638"/>
      <c r="U39" s="638"/>
      <c r="V39" s="639"/>
      <c r="W39" s="637"/>
      <c r="X39" s="696"/>
      <c r="Y39" s="637"/>
      <c r="Z39" s="638"/>
      <c r="AA39" s="638"/>
      <c r="AB39" s="638"/>
      <c r="AC39" s="638"/>
      <c r="AD39" s="639" t="s">
        <v>370</v>
      </c>
      <c r="AE39" s="683"/>
    </row>
    <row r="40" spans="1:31" s="627" customFormat="1" ht="20.25" customHeight="1">
      <c r="A40" s="620"/>
      <c r="B40" s="655" t="s">
        <v>41</v>
      </c>
      <c r="C40" s="663" t="s">
        <v>79</v>
      </c>
      <c r="D40" s="612" t="s">
        <v>479</v>
      </c>
      <c r="E40" s="689" t="s">
        <v>381</v>
      </c>
      <c r="F40" s="696"/>
      <c r="G40" s="637"/>
      <c r="H40" s="638"/>
      <c r="I40" s="638"/>
      <c r="J40" s="638"/>
      <c r="K40" s="638"/>
      <c r="L40" s="638"/>
      <c r="M40" s="639" t="s">
        <v>370</v>
      </c>
      <c r="N40" s="683"/>
      <c r="O40" s="639"/>
      <c r="P40" s="637"/>
      <c r="Q40" s="638"/>
      <c r="R40" s="638"/>
      <c r="S40" s="638"/>
      <c r="T40" s="638"/>
      <c r="U40" s="638"/>
      <c r="V40" s="639"/>
      <c r="W40" s="637"/>
      <c r="X40" s="696"/>
      <c r="Y40" s="637"/>
      <c r="Z40" s="638"/>
      <c r="AA40" s="638"/>
      <c r="AB40" s="638"/>
      <c r="AC40" s="638"/>
      <c r="AD40" s="639" t="s">
        <v>370</v>
      </c>
      <c r="AE40" s="683"/>
    </row>
    <row r="41" spans="1:31" s="627" customFormat="1" ht="20.25" customHeight="1">
      <c r="A41" s="620"/>
      <c r="B41" s="655" t="s">
        <v>41</v>
      </c>
      <c r="C41" s="663" t="s">
        <v>305</v>
      </c>
      <c r="D41" s="612" t="s">
        <v>481</v>
      </c>
      <c r="E41" s="689" t="s">
        <v>381</v>
      </c>
      <c r="F41" s="696"/>
      <c r="G41" s="637"/>
      <c r="H41" s="638"/>
      <c r="I41" s="638"/>
      <c r="J41" s="638"/>
      <c r="K41" s="638"/>
      <c r="L41" s="638"/>
      <c r="M41" s="639" t="s">
        <v>370</v>
      </c>
      <c r="N41" s="683"/>
      <c r="O41" s="639"/>
      <c r="P41" s="637"/>
      <c r="Q41" s="638"/>
      <c r="R41" s="638"/>
      <c r="S41" s="638"/>
      <c r="T41" s="638"/>
      <c r="U41" s="638"/>
      <c r="V41" s="639"/>
      <c r="W41" s="637"/>
      <c r="X41" s="696"/>
      <c r="Y41" s="637"/>
      <c r="Z41" s="638"/>
      <c r="AA41" s="638"/>
      <c r="AB41" s="638"/>
      <c r="AC41" s="638"/>
      <c r="AD41" s="639" t="s">
        <v>370</v>
      </c>
      <c r="AE41" s="683"/>
    </row>
    <row r="42" spans="1:31" s="627" customFormat="1" ht="20.25" customHeight="1">
      <c r="A42" s="620"/>
      <c r="B42" s="655" t="s">
        <v>41</v>
      </c>
      <c r="C42" s="663" t="s">
        <v>79</v>
      </c>
      <c r="D42" s="612" t="s">
        <v>483</v>
      </c>
      <c r="E42" s="689" t="s">
        <v>381</v>
      </c>
      <c r="F42" s="696"/>
      <c r="G42" s="637"/>
      <c r="H42" s="638"/>
      <c r="I42" s="638"/>
      <c r="J42" s="638"/>
      <c r="K42" s="638"/>
      <c r="L42" s="638"/>
      <c r="M42" s="639" t="s">
        <v>370</v>
      </c>
      <c r="N42" s="683"/>
      <c r="O42" s="639"/>
      <c r="P42" s="637"/>
      <c r="Q42" s="638"/>
      <c r="R42" s="638"/>
      <c r="S42" s="638"/>
      <c r="T42" s="638"/>
      <c r="U42" s="638"/>
      <c r="V42" s="639"/>
      <c r="W42" s="637"/>
      <c r="X42" s="696"/>
      <c r="Y42" s="637"/>
      <c r="Z42" s="638"/>
      <c r="AA42" s="638"/>
      <c r="AB42" s="638"/>
      <c r="AC42" s="638"/>
      <c r="AD42" s="639" t="s">
        <v>370</v>
      </c>
      <c r="AE42" s="683"/>
    </row>
    <row r="43" spans="1:31" s="627" customFormat="1" ht="20.25" customHeight="1">
      <c r="A43" s="620"/>
      <c r="B43" s="655" t="s">
        <v>41</v>
      </c>
      <c r="C43" s="663" t="s">
        <v>79</v>
      </c>
      <c r="D43" s="612" t="s">
        <v>485</v>
      </c>
      <c r="E43" s="689" t="s">
        <v>381</v>
      </c>
      <c r="F43" s="696"/>
      <c r="G43" s="637"/>
      <c r="H43" s="638"/>
      <c r="I43" s="638"/>
      <c r="J43" s="638"/>
      <c r="K43" s="638"/>
      <c r="L43" s="638"/>
      <c r="M43" s="639" t="s">
        <v>370</v>
      </c>
      <c r="N43" s="683"/>
      <c r="O43" s="639"/>
      <c r="P43" s="637"/>
      <c r="Q43" s="638"/>
      <c r="R43" s="638"/>
      <c r="S43" s="638"/>
      <c r="T43" s="638"/>
      <c r="U43" s="638"/>
      <c r="V43" s="639"/>
      <c r="W43" s="637"/>
      <c r="X43" s="696"/>
      <c r="Y43" s="637"/>
      <c r="Z43" s="638"/>
      <c r="AA43" s="638"/>
      <c r="AB43" s="638"/>
      <c r="AC43" s="638"/>
      <c r="AD43" s="639" t="s">
        <v>370</v>
      </c>
      <c r="AE43" s="683"/>
    </row>
    <row r="44" spans="1:31" s="627" customFormat="1" ht="20.25" customHeight="1">
      <c r="A44" s="620"/>
      <c r="B44" s="655" t="s">
        <v>41</v>
      </c>
      <c r="C44" s="663" t="s">
        <v>79</v>
      </c>
      <c r="D44" s="612" t="s">
        <v>487</v>
      </c>
      <c r="E44" s="689" t="s">
        <v>381</v>
      </c>
      <c r="F44" s="696"/>
      <c r="G44" s="637"/>
      <c r="H44" s="638"/>
      <c r="I44" s="638"/>
      <c r="J44" s="638"/>
      <c r="K44" s="638"/>
      <c r="L44" s="638"/>
      <c r="M44" s="639" t="s">
        <v>370</v>
      </c>
      <c r="N44" s="683"/>
      <c r="O44" s="639"/>
      <c r="P44" s="637"/>
      <c r="Q44" s="638"/>
      <c r="R44" s="638"/>
      <c r="S44" s="638"/>
      <c r="T44" s="638"/>
      <c r="U44" s="638"/>
      <c r="V44" s="639"/>
      <c r="W44" s="637"/>
      <c r="X44" s="696"/>
      <c r="Y44" s="637"/>
      <c r="Z44" s="638"/>
      <c r="AA44" s="638"/>
      <c r="AB44" s="638"/>
      <c r="AC44" s="638"/>
      <c r="AD44" s="639" t="s">
        <v>370</v>
      </c>
      <c r="AE44" s="683"/>
    </row>
    <row r="45" spans="1:31" s="627" customFormat="1" ht="20.25" customHeight="1">
      <c r="A45" s="620"/>
      <c r="B45" s="655" t="s">
        <v>41</v>
      </c>
      <c r="C45" s="663" t="s">
        <v>79</v>
      </c>
      <c r="D45" s="612" t="s">
        <v>489</v>
      </c>
      <c r="E45" s="689" t="s">
        <v>381</v>
      </c>
      <c r="F45" s="696"/>
      <c r="G45" s="637"/>
      <c r="H45" s="638"/>
      <c r="I45" s="638"/>
      <c r="J45" s="638"/>
      <c r="K45" s="638"/>
      <c r="L45" s="638"/>
      <c r="M45" s="639" t="s">
        <v>370</v>
      </c>
      <c r="N45" s="683"/>
      <c r="O45" s="639"/>
      <c r="P45" s="637"/>
      <c r="Q45" s="638"/>
      <c r="R45" s="638"/>
      <c r="S45" s="638"/>
      <c r="T45" s="638"/>
      <c r="U45" s="638"/>
      <c r="V45" s="639"/>
      <c r="W45" s="637"/>
      <c r="X45" s="696"/>
      <c r="Y45" s="637"/>
      <c r="Z45" s="638"/>
      <c r="AA45" s="638"/>
      <c r="AB45" s="638"/>
      <c r="AC45" s="638"/>
      <c r="AD45" s="639" t="s">
        <v>370</v>
      </c>
      <c r="AE45" s="683"/>
    </row>
    <row r="46" spans="1:31" s="627" customFormat="1" ht="20.25" customHeight="1">
      <c r="A46" s="620"/>
      <c r="B46" s="655" t="s">
        <v>41</v>
      </c>
      <c r="C46" s="663" t="s">
        <v>302</v>
      </c>
      <c r="D46" s="612" t="s">
        <v>491</v>
      </c>
      <c r="E46" s="689" t="s">
        <v>381</v>
      </c>
      <c r="F46" s="696"/>
      <c r="G46" s="637"/>
      <c r="H46" s="638"/>
      <c r="I46" s="638"/>
      <c r="J46" s="638"/>
      <c r="K46" s="638"/>
      <c r="L46" s="638"/>
      <c r="M46" s="639" t="s">
        <v>370</v>
      </c>
      <c r="N46" s="683"/>
      <c r="O46" s="639"/>
      <c r="P46" s="637"/>
      <c r="Q46" s="638"/>
      <c r="R46" s="638"/>
      <c r="S46" s="638"/>
      <c r="T46" s="638"/>
      <c r="U46" s="638"/>
      <c r="V46" s="639"/>
      <c r="W46" s="637"/>
      <c r="X46" s="696"/>
      <c r="Y46" s="637"/>
      <c r="Z46" s="638"/>
      <c r="AA46" s="638"/>
      <c r="AB46" s="638"/>
      <c r="AC46" s="638"/>
      <c r="AD46" s="639" t="s">
        <v>370</v>
      </c>
      <c r="AE46" s="683"/>
    </row>
    <row r="47" spans="1:31" s="627" customFormat="1" ht="20.25" customHeight="1">
      <c r="A47" s="620"/>
      <c r="B47" s="655" t="s">
        <v>41</v>
      </c>
      <c r="C47" s="663" t="s">
        <v>302</v>
      </c>
      <c r="D47" s="612" t="s">
        <v>493</v>
      </c>
      <c r="E47" s="689" t="s">
        <v>381</v>
      </c>
      <c r="F47" s="696"/>
      <c r="G47" s="637"/>
      <c r="H47" s="638"/>
      <c r="I47" s="638"/>
      <c r="J47" s="638"/>
      <c r="K47" s="638"/>
      <c r="L47" s="638"/>
      <c r="M47" s="639" t="s">
        <v>370</v>
      </c>
      <c r="N47" s="683"/>
      <c r="O47" s="639"/>
      <c r="P47" s="637"/>
      <c r="Q47" s="638"/>
      <c r="R47" s="638"/>
      <c r="S47" s="638"/>
      <c r="T47" s="638"/>
      <c r="U47" s="638"/>
      <c r="V47" s="639"/>
      <c r="W47" s="637"/>
      <c r="X47" s="696"/>
      <c r="Y47" s="637"/>
      <c r="Z47" s="638"/>
      <c r="AA47" s="638"/>
      <c r="AB47" s="638"/>
      <c r="AC47" s="638"/>
      <c r="AD47" s="639" t="s">
        <v>370</v>
      </c>
      <c r="AE47" s="683"/>
    </row>
    <row r="48" spans="1:31" s="627" customFormat="1" ht="20.25" customHeight="1">
      <c r="A48" s="620"/>
      <c r="B48" s="655" t="s">
        <v>41</v>
      </c>
      <c r="C48" s="663" t="s">
        <v>79</v>
      </c>
      <c r="D48" s="612" t="s">
        <v>495</v>
      </c>
      <c r="E48" s="689" t="s">
        <v>381</v>
      </c>
      <c r="F48" s="696"/>
      <c r="G48" s="637"/>
      <c r="H48" s="638"/>
      <c r="I48" s="638"/>
      <c r="J48" s="638"/>
      <c r="K48" s="638"/>
      <c r="L48" s="638"/>
      <c r="M48" s="639" t="s">
        <v>370</v>
      </c>
      <c r="N48" s="683"/>
      <c r="O48" s="639"/>
      <c r="P48" s="637"/>
      <c r="Q48" s="638"/>
      <c r="R48" s="638"/>
      <c r="S48" s="638"/>
      <c r="T48" s="638"/>
      <c r="U48" s="638"/>
      <c r="V48" s="639"/>
      <c r="W48" s="637"/>
      <c r="X48" s="696"/>
      <c r="Y48" s="637"/>
      <c r="Z48" s="638"/>
      <c r="AA48" s="638"/>
      <c r="AB48" s="638"/>
      <c r="AC48" s="638"/>
      <c r="AD48" s="639" t="s">
        <v>370</v>
      </c>
      <c r="AE48" s="683"/>
    </row>
    <row r="49" spans="1:31" s="627" customFormat="1" ht="20.25" customHeight="1">
      <c r="A49" s="620"/>
      <c r="B49" s="655" t="s">
        <v>41</v>
      </c>
      <c r="C49" s="663" t="s">
        <v>79</v>
      </c>
      <c r="D49" s="612" t="s">
        <v>497</v>
      </c>
      <c r="E49" s="689" t="s">
        <v>381</v>
      </c>
      <c r="F49" s="696"/>
      <c r="G49" s="637"/>
      <c r="H49" s="638"/>
      <c r="I49" s="638"/>
      <c r="J49" s="638"/>
      <c r="K49" s="638"/>
      <c r="L49" s="638"/>
      <c r="M49" s="639" t="s">
        <v>370</v>
      </c>
      <c r="N49" s="683"/>
      <c r="O49" s="639"/>
      <c r="P49" s="637"/>
      <c r="Q49" s="638"/>
      <c r="R49" s="638"/>
      <c r="S49" s="638"/>
      <c r="T49" s="638"/>
      <c r="U49" s="638"/>
      <c r="V49" s="639"/>
      <c r="W49" s="637"/>
      <c r="X49" s="696"/>
      <c r="Y49" s="637"/>
      <c r="Z49" s="638"/>
      <c r="AA49" s="638"/>
      <c r="AB49" s="638"/>
      <c r="AC49" s="638"/>
      <c r="AD49" s="639" t="s">
        <v>370</v>
      </c>
      <c r="AE49" s="683"/>
    </row>
    <row r="50" spans="1:31" s="627" customFormat="1" ht="20.25" customHeight="1">
      <c r="A50" s="620"/>
      <c r="B50" s="655" t="s">
        <v>41</v>
      </c>
      <c r="C50" s="663" t="s">
        <v>79</v>
      </c>
      <c r="D50" s="612" t="s">
        <v>499</v>
      </c>
      <c r="E50" s="689" t="s">
        <v>381</v>
      </c>
      <c r="F50" s="696"/>
      <c r="G50" s="637"/>
      <c r="H50" s="638"/>
      <c r="I50" s="638"/>
      <c r="J50" s="638"/>
      <c r="K50" s="638"/>
      <c r="L50" s="638"/>
      <c r="M50" s="639" t="s">
        <v>370</v>
      </c>
      <c r="N50" s="683"/>
      <c r="O50" s="639"/>
      <c r="P50" s="637"/>
      <c r="Q50" s="638"/>
      <c r="R50" s="638"/>
      <c r="S50" s="638"/>
      <c r="T50" s="638"/>
      <c r="U50" s="638"/>
      <c r="V50" s="639"/>
      <c r="W50" s="637"/>
      <c r="X50" s="696"/>
      <c r="Y50" s="637"/>
      <c r="Z50" s="638"/>
      <c r="AA50" s="638"/>
      <c r="AB50" s="638"/>
      <c r="AC50" s="638"/>
      <c r="AD50" s="639" t="s">
        <v>370</v>
      </c>
      <c r="AE50" s="683"/>
    </row>
    <row r="51" spans="1:31" s="627" customFormat="1" ht="20.25" customHeight="1">
      <c r="A51" s="620"/>
      <c r="B51" s="655" t="s">
        <v>41</v>
      </c>
      <c r="C51" s="663" t="s">
        <v>79</v>
      </c>
      <c r="D51" s="612" t="s">
        <v>501</v>
      </c>
      <c r="E51" s="689" t="s">
        <v>381</v>
      </c>
      <c r="F51" s="696"/>
      <c r="G51" s="637"/>
      <c r="H51" s="638"/>
      <c r="I51" s="638"/>
      <c r="J51" s="638"/>
      <c r="K51" s="638"/>
      <c r="L51" s="638"/>
      <c r="M51" s="639" t="s">
        <v>370</v>
      </c>
      <c r="N51" s="683"/>
      <c r="O51" s="639"/>
      <c r="P51" s="637"/>
      <c r="Q51" s="638"/>
      <c r="R51" s="638"/>
      <c r="S51" s="638"/>
      <c r="T51" s="638"/>
      <c r="U51" s="638"/>
      <c r="V51" s="639"/>
      <c r="W51" s="637"/>
      <c r="X51" s="696"/>
      <c r="Y51" s="637"/>
      <c r="Z51" s="638"/>
      <c r="AA51" s="638"/>
      <c r="AB51" s="638"/>
      <c r="AC51" s="638"/>
      <c r="AD51" s="639" t="s">
        <v>370</v>
      </c>
      <c r="AE51" s="683"/>
    </row>
    <row r="52" spans="1:31" s="627" customFormat="1" ht="20.25" customHeight="1">
      <c r="A52" s="620"/>
      <c r="B52" s="655" t="s">
        <v>41</v>
      </c>
      <c r="C52" s="816" t="s">
        <v>390</v>
      </c>
      <c r="D52" s="612" t="s">
        <v>503</v>
      </c>
      <c r="E52" s="689" t="s">
        <v>381</v>
      </c>
      <c r="F52" s="696"/>
      <c r="G52" s="637"/>
      <c r="H52" s="638"/>
      <c r="I52" s="638"/>
      <c r="J52" s="638"/>
      <c r="K52" s="638"/>
      <c r="L52" s="638"/>
      <c r="M52" s="639" t="s">
        <v>370</v>
      </c>
      <c r="N52" s="683"/>
      <c r="O52" s="639"/>
      <c r="P52" s="637"/>
      <c r="Q52" s="638"/>
      <c r="R52" s="638"/>
      <c r="S52" s="638"/>
      <c r="T52" s="638"/>
      <c r="U52" s="638"/>
      <c r="V52" s="639"/>
      <c r="W52" s="637"/>
      <c r="X52" s="696"/>
      <c r="Y52" s="637"/>
      <c r="Z52" s="638"/>
      <c r="AA52" s="638"/>
      <c r="AB52" s="638"/>
      <c r="AC52" s="638"/>
      <c r="AD52" s="639" t="s">
        <v>370</v>
      </c>
      <c r="AE52" s="683"/>
    </row>
    <row r="53" spans="1:31" s="627" customFormat="1" ht="20.25" customHeight="1">
      <c r="A53" s="620"/>
      <c r="B53" s="655" t="s">
        <v>41</v>
      </c>
      <c r="C53" s="816" t="s">
        <v>390</v>
      </c>
      <c r="D53" s="657" t="s">
        <v>505</v>
      </c>
      <c r="E53" s="689" t="s">
        <v>422</v>
      </c>
      <c r="F53" s="696"/>
      <c r="G53" s="637"/>
      <c r="H53" s="638"/>
      <c r="I53" s="638"/>
      <c r="J53" s="638"/>
      <c r="K53" s="638"/>
      <c r="L53" s="638"/>
      <c r="M53" s="639" t="s">
        <v>370</v>
      </c>
      <c r="N53" s="683"/>
      <c r="O53" s="639"/>
      <c r="P53" s="637"/>
      <c r="Q53" s="638"/>
      <c r="R53" s="638"/>
      <c r="S53" s="638"/>
      <c r="T53" s="638"/>
      <c r="U53" s="638"/>
      <c r="V53" s="639"/>
      <c r="W53" s="637"/>
      <c r="X53" s="696"/>
      <c r="Y53" s="637"/>
      <c r="Z53" s="638"/>
      <c r="AA53" s="638"/>
      <c r="AB53" s="638"/>
      <c r="AC53" s="638"/>
      <c r="AD53" s="639"/>
      <c r="AE53" s="683"/>
    </row>
    <row r="54" spans="1:31" s="627" customFormat="1" ht="20.25" customHeight="1">
      <c r="A54" s="620"/>
      <c r="B54" s="655" t="s">
        <v>41</v>
      </c>
      <c r="C54" s="817" t="s">
        <v>302</v>
      </c>
      <c r="D54" s="657" t="s">
        <v>507</v>
      </c>
      <c r="E54" s="689" t="s">
        <v>422</v>
      </c>
      <c r="F54" s="696"/>
      <c r="G54" s="637"/>
      <c r="H54" s="638"/>
      <c r="I54" s="638"/>
      <c r="J54" s="638"/>
      <c r="K54" s="638"/>
      <c r="L54" s="638"/>
      <c r="M54" s="639" t="s">
        <v>370</v>
      </c>
      <c r="N54" s="683"/>
      <c r="O54" s="639"/>
      <c r="P54" s="637"/>
      <c r="Q54" s="638"/>
      <c r="R54" s="638"/>
      <c r="S54" s="638"/>
      <c r="T54" s="638"/>
      <c r="U54" s="638"/>
      <c r="V54" s="639"/>
      <c r="W54" s="637"/>
      <c r="X54" s="696"/>
      <c r="Y54" s="637"/>
      <c r="Z54" s="638"/>
      <c r="AA54" s="638"/>
      <c r="AB54" s="638"/>
      <c r="AC54" s="638"/>
      <c r="AD54" s="639"/>
      <c r="AE54" s="683"/>
    </row>
    <row r="55" spans="1:31" s="627" customFormat="1" ht="20.25" customHeight="1">
      <c r="A55" s="620"/>
      <c r="B55" s="655" t="s">
        <v>41</v>
      </c>
      <c r="C55" s="816" t="s">
        <v>390</v>
      </c>
      <c r="D55" s="612" t="s">
        <v>509</v>
      </c>
      <c r="E55" s="689" t="s">
        <v>422</v>
      </c>
      <c r="F55" s="696"/>
      <c r="G55" s="637"/>
      <c r="H55" s="638"/>
      <c r="I55" s="638"/>
      <c r="J55" s="638"/>
      <c r="K55" s="638"/>
      <c r="L55" s="638"/>
      <c r="M55" s="639" t="s">
        <v>370</v>
      </c>
      <c r="N55" s="683"/>
      <c r="O55" s="639"/>
      <c r="P55" s="637"/>
      <c r="Q55" s="638"/>
      <c r="R55" s="638"/>
      <c r="S55" s="638"/>
      <c r="T55" s="638"/>
      <c r="U55" s="638"/>
      <c r="V55" s="639"/>
      <c r="W55" s="637"/>
      <c r="X55" s="696"/>
      <c r="Y55" s="637"/>
      <c r="Z55" s="638"/>
      <c r="AA55" s="638"/>
      <c r="AB55" s="638"/>
      <c r="AC55" s="638"/>
      <c r="AD55" s="639"/>
      <c r="AE55" s="683"/>
    </row>
    <row r="56" spans="1:31" s="627" customFormat="1" ht="20.25" customHeight="1">
      <c r="A56" s="620"/>
      <c r="B56" s="655" t="s">
        <v>459</v>
      </c>
      <c r="C56" s="634"/>
      <c r="D56" s="657"/>
      <c r="E56" s="689"/>
      <c r="F56" s="696"/>
      <c r="G56" s="637"/>
      <c r="H56" s="638"/>
      <c r="I56" s="638"/>
      <c r="J56" s="638"/>
      <c r="K56" s="638"/>
      <c r="L56" s="638"/>
      <c r="M56" s="639"/>
      <c r="N56" s="683"/>
      <c r="O56" s="639"/>
      <c r="P56" s="637"/>
      <c r="Q56" s="638"/>
      <c r="R56" s="638"/>
      <c r="S56" s="638"/>
      <c r="T56" s="638"/>
      <c r="U56" s="638"/>
      <c r="V56" s="639"/>
      <c r="W56" s="637"/>
      <c r="X56" s="696"/>
      <c r="Y56" s="637"/>
      <c r="Z56" s="638"/>
      <c r="AA56" s="638"/>
      <c r="AB56" s="638"/>
      <c r="AC56" s="638"/>
      <c r="AD56" s="639"/>
      <c r="AE56" s="683"/>
    </row>
    <row r="57" spans="1:31" s="857" customFormat="1" ht="20.25" customHeight="1">
      <c r="A57" s="856"/>
      <c r="B57" s="633" t="s">
        <v>41</v>
      </c>
      <c r="C57" s="817" t="s">
        <v>79</v>
      </c>
      <c r="D57" s="613" t="s">
        <v>510</v>
      </c>
      <c r="E57" s="636" t="s">
        <v>381</v>
      </c>
      <c r="F57" s="696"/>
      <c r="G57" s="637"/>
      <c r="H57" s="638" t="s">
        <v>411</v>
      </c>
      <c r="I57" s="638"/>
      <c r="J57" s="638"/>
      <c r="K57" s="638"/>
      <c r="L57" s="638"/>
      <c r="M57" s="639" t="s">
        <v>370</v>
      </c>
      <c r="N57" s="683"/>
      <c r="O57" s="639"/>
      <c r="P57" s="637"/>
      <c r="Q57" s="638" t="s">
        <v>432</v>
      </c>
      <c r="R57" s="638"/>
      <c r="S57" s="638"/>
      <c r="T57" s="638"/>
      <c r="U57" s="638"/>
      <c r="V57" s="639"/>
      <c r="W57" s="637"/>
      <c r="X57" s="696"/>
      <c r="Y57" s="637"/>
      <c r="Z57" s="638"/>
      <c r="AA57" s="638"/>
      <c r="AB57" s="638"/>
      <c r="AC57" s="638"/>
      <c r="AD57" s="639" t="s">
        <v>370</v>
      </c>
      <c r="AE57" s="683"/>
    </row>
    <row r="58" spans="1:31" s="627" customFormat="1" ht="20.25" customHeight="1">
      <c r="A58" s="620"/>
      <c r="B58" s="655" t="s">
        <v>41</v>
      </c>
      <c r="C58" s="817" t="s">
        <v>79</v>
      </c>
      <c r="D58" s="612" t="s">
        <v>512</v>
      </c>
      <c r="E58" s="689" t="s">
        <v>381</v>
      </c>
      <c r="F58" s="696"/>
      <c r="G58" s="637"/>
      <c r="H58" s="638"/>
      <c r="I58" s="638"/>
      <c r="J58" s="638"/>
      <c r="K58" s="638"/>
      <c r="L58" s="638"/>
      <c r="M58" s="639" t="s">
        <v>370</v>
      </c>
      <c r="N58" s="683"/>
      <c r="O58" s="639"/>
      <c r="P58" s="637"/>
      <c r="Q58" s="638"/>
      <c r="R58" s="638"/>
      <c r="S58" s="638"/>
      <c r="T58" s="638"/>
      <c r="U58" s="638"/>
      <c r="V58" s="639"/>
      <c r="W58" s="637"/>
      <c r="X58" s="696"/>
      <c r="Y58" s="637"/>
      <c r="Z58" s="638"/>
      <c r="AA58" s="638"/>
      <c r="AB58" s="638"/>
      <c r="AC58" s="638"/>
      <c r="AD58" s="639" t="s">
        <v>370</v>
      </c>
      <c r="AE58" s="683"/>
    </row>
    <row r="59" spans="1:31" s="627" customFormat="1" ht="20.25" customHeight="1">
      <c r="A59" s="620"/>
      <c r="B59" s="655" t="s">
        <v>41</v>
      </c>
      <c r="C59" s="817" t="s">
        <v>79</v>
      </c>
      <c r="D59" s="612" t="s">
        <v>514</v>
      </c>
      <c r="E59" s="689" t="s">
        <v>381</v>
      </c>
      <c r="F59" s="696"/>
      <c r="G59" s="637"/>
      <c r="H59" s="638"/>
      <c r="I59" s="638"/>
      <c r="J59" s="638"/>
      <c r="K59" s="638"/>
      <c r="L59" s="638"/>
      <c r="M59" s="639" t="s">
        <v>370</v>
      </c>
      <c r="N59" s="683"/>
      <c r="O59" s="639"/>
      <c r="P59" s="637"/>
      <c r="Q59" s="638"/>
      <c r="R59" s="638"/>
      <c r="S59" s="638"/>
      <c r="T59" s="638"/>
      <c r="U59" s="638"/>
      <c r="V59" s="639"/>
      <c r="W59" s="637"/>
      <c r="X59" s="696"/>
      <c r="Y59" s="637"/>
      <c r="Z59" s="638"/>
      <c r="AA59" s="638"/>
      <c r="AB59" s="638"/>
      <c r="AC59" s="638"/>
      <c r="AD59" s="639" t="s">
        <v>370</v>
      </c>
      <c r="AE59" s="683"/>
    </row>
    <row r="60" spans="1:31" s="627" customFormat="1" ht="20.25" customHeight="1">
      <c r="A60" s="620"/>
      <c r="B60" s="655" t="s">
        <v>41</v>
      </c>
      <c r="C60" s="817" t="s">
        <v>79</v>
      </c>
      <c r="D60" s="612" t="s">
        <v>517</v>
      </c>
      <c r="E60" s="689" t="s">
        <v>381</v>
      </c>
      <c r="F60" s="696"/>
      <c r="G60" s="637"/>
      <c r="H60" s="638"/>
      <c r="I60" s="638" t="s">
        <v>432</v>
      </c>
      <c r="J60" s="638"/>
      <c r="K60" s="638"/>
      <c r="L60" s="638"/>
      <c r="M60" s="639" t="s">
        <v>370</v>
      </c>
      <c r="N60" s="683"/>
      <c r="O60" s="639"/>
      <c r="P60" s="637"/>
      <c r="Q60" s="638"/>
      <c r="R60" s="638" t="s">
        <v>432</v>
      </c>
      <c r="S60" s="638"/>
      <c r="T60" s="638"/>
      <c r="U60" s="638"/>
      <c r="V60" s="639"/>
      <c r="W60" s="637"/>
      <c r="X60" s="696"/>
      <c r="Y60" s="637"/>
      <c r="Z60" s="638"/>
      <c r="AA60" s="638"/>
      <c r="AB60" s="638"/>
      <c r="AC60" s="638"/>
      <c r="AD60" s="639" t="s">
        <v>370</v>
      </c>
      <c r="AE60" s="683"/>
    </row>
    <row r="61" spans="1:31" s="627" customFormat="1" ht="20.25" customHeight="1">
      <c r="A61" s="620"/>
      <c r="B61" s="655" t="s">
        <v>41</v>
      </c>
      <c r="C61" s="817" t="s">
        <v>79</v>
      </c>
      <c r="D61" s="612" t="s">
        <v>519</v>
      </c>
      <c r="E61" s="689" t="s">
        <v>381</v>
      </c>
      <c r="F61" s="696"/>
      <c r="G61" s="637"/>
      <c r="H61" s="638"/>
      <c r="I61" s="638"/>
      <c r="J61" s="638"/>
      <c r="K61" s="638"/>
      <c r="L61" s="638"/>
      <c r="M61" s="639" t="s">
        <v>370</v>
      </c>
      <c r="N61" s="683"/>
      <c r="O61" s="639"/>
      <c r="P61" s="637"/>
      <c r="Q61" s="638"/>
      <c r="R61" s="638"/>
      <c r="S61" s="638"/>
      <c r="T61" s="638"/>
      <c r="U61" s="638"/>
      <c r="V61" s="639"/>
      <c r="W61" s="637"/>
      <c r="X61" s="696"/>
      <c r="Y61" s="637"/>
      <c r="Z61" s="638"/>
      <c r="AA61" s="638"/>
      <c r="AB61" s="638"/>
      <c r="AC61" s="638"/>
      <c r="AD61" s="639" t="s">
        <v>370</v>
      </c>
      <c r="AE61" s="683"/>
    </row>
    <row r="62" spans="1:31" s="627" customFormat="1" ht="20.25" customHeight="1">
      <c r="A62" s="620"/>
      <c r="B62" s="655" t="s">
        <v>41</v>
      </c>
      <c r="C62" s="817" t="s">
        <v>79</v>
      </c>
      <c r="D62" s="612" t="s">
        <v>521</v>
      </c>
      <c r="E62" s="689" t="s">
        <v>381</v>
      </c>
      <c r="F62" s="696"/>
      <c r="G62" s="637"/>
      <c r="H62" s="638"/>
      <c r="I62" s="638"/>
      <c r="J62" s="638"/>
      <c r="K62" s="638"/>
      <c r="L62" s="638"/>
      <c r="M62" s="639" t="s">
        <v>370</v>
      </c>
      <c r="N62" s="683"/>
      <c r="O62" s="639"/>
      <c r="P62" s="637"/>
      <c r="Q62" s="638"/>
      <c r="R62" s="638"/>
      <c r="S62" s="638"/>
      <c r="T62" s="638"/>
      <c r="U62" s="638"/>
      <c r="V62" s="639"/>
      <c r="W62" s="637"/>
      <c r="X62" s="696"/>
      <c r="Y62" s="637"/>
      <c r="Z62" s="638"/>
      <c r="AA62" s="638"/>
      <c r="AB62" s="638"/>
      <c r="AC62" s="638"/>
      <c r="AD62" s="639" t="s">
        <v>370</v>
      </c>
      <c r="AE62" s="683"/>
    </row>
    <row r="63" spans="1:31" s="627" customFormat="1" ht="20.25" customHeight="1">
      <c r="A63" s="620"/>
      <c r="B63" s="655" t="s">
        <v>41</v>
      </c>
      <c r="C63" s="817" t="s">
        <v>302</v>
      </c>
      <c r="D63" s="612" t="s">
        <v>523</v>
      </c>
      <c r="E63" s="689" t="s">
        <v>381</v>
      </c>
      <c r="F63" s="696"/>
      <c r="G63" s="637"/>
      <c r="H63" s="638"/>
      <c r="I63" s="638"/>
      <c r="J63" s="638"/>
      <c r="K63" s="638"/>
      <c r="L63" s="638"/>
      <c r="M63" s="639" t="s">
        <v>370</v>
      </c>
      <c r="N63" s="683"/>
      <c r="O63" s="639"/>
      <c r="P63" s="637"/>
      <c r="Q63" s="638"/>
      <c r="R63" s="638"/>
      <c r="S63" s="638"/>
      <c r="T63" s="638"/>
      <c r="U63" s="638"/>
      <c r="V63" s="639"/>
      <c r="W63" s="637"/>
      <c r="X63" s="696"/>
      <c r="Y63" s="637"/>
      <c r="Z63" s="638"/>
      <c r="AA63" s="638"/>
      <c r="AB63" s="638"/>
      <c r="AC63" s="638"/>
      <c r="AD63" s="639" t="s">
        <v>370</v>
      </c>
      <c r="AE63" s="683"/>
    </row>
    <row r="64" spans="1:31" s="627" customFormat="1" ht="20.25" customHeight="1">
      <c r="A64" s="620"/>
      <c r="B64" s="655" t="s">
        <v>41</v>
      </c>
      <c r="C64" s="817" t="s">
        <v>302</v>
      </c>
      <c r="D64" s="612" t="s">
        <v>525</v>
      </c>
      <c r="E64" s="689" t="s">
        <v>381</v>
      </c>
      <c r="F64" s="696"/>
      <c r="G64" s="637"/>
      <c r="H64" s="638"/>
      <c r="I64" s="638"/>
      <c r="J64" s="638"/>
      <c r="K64" s="638"/>
      <c r="L64" s="638"/>
      <c r="M64" s="639" t="s">
        <v>370</v>
      </c>
      <c r="N64" s="683"/>
      <c r="O64" s="639"/>
      <c r="P64" s="637"/>
      <c r="Q64" s="638"/>
      <c r="R64" s="638"/>
      <c r="S64" s="638"/>
      <c r="T64" s="638"/>
      <c r="U64" s="638"/>
      <c r="V64" s="639"/>
      <c r="W64" s="637"/>
      <c r="X64" s="696"/>
      <c r="Y64" s="637"/>
      <c r="Z64" s="638"/>
      <c r="AA64" s="638"/>
      <c r="AB64" s="638"/>
      <c r="AC64" s="638"/>
      <c r="AD64" s="639" t="s">
        <v>370</v>
      </c>
      <c r="AE64" s="683"/>
    </row>
    <row r="65" spans="1:31" s="627" customFormat="1" ht="20.25" customHeight="1">
      <c r="A65" s="620"/>
      <c r="B65" s="655" t="s">
        <v>41</v>
      </c>
      <c r="C65" s="817" t="s">
        <v>79</v>
      </c>
      <c r="D65" s="612" t="s">
        <v>527</v>
      </c>
      <c r="E65" s="689" t="s">
        <v>381</v>
      </c>
      <c r="F65" s="696"/>
      <c r="G65" s="637"/>
      <c r="H65" s="638"/>
      <c r="I65" s="638"/>
      <c r="J65" s="638"/>
      <c r="K65" s="638"/>
      <c r="L65" s="638"/>
      <c r="M65" s="639" t="s">
        <v>370</v>
      </c>
      <c r="N65" s="683"/>
      <c r="O65" s="639"/>
      <c r="P65" s="637"/>
      <c r="Q65" s="638"/>
      <c r="R65" s="638"/>
      <c r="S65" s="638"/>
      <c r="T65" s="638"/>
      <c r="U65" s="638"/>
      <c r="V65" s="639"/>
      <c r="W65" s="637"/>
      <c r="X65" s="696"/>
      <c r="Y65" s="637"/>
      <c r="Z65" s="638"/>
      <c r="AA65" s="638"/>
      <c r="AB65" s="638"/>
      <c r="AC65" s="638"/>
      <c r="AD65" s="639" t="s">
        <v>370</v>
      </c>
      <c r="AE65" s="683"/>
    </row>
    <row r="66" spans="1:31" s="627" customFormat="1" ht="20.25" customHeight="1">
      <c r="A66" s="620"/>
      <c r="B66" s="655" t="s">
        <v>41</v>
      </c>
      <c r="C66" s="817" t="s">
        <v>305</v>
      </c>
      <c r="D66" s="612" t="s">
        <v>529</v>
      </c>
      <c r="E66" s="689" t="s">
        <v>381</v>
      </c>
      <c r="F66" s="696"/>
      <c r="G66" s="637"/>
      <c r="H66" s="638"/>
      <c r="I66" s="638"/>
      <c r="J66" s="638"/>
      <c r="K66" s="638"/>
      <c r="L66" s="638"/>
      <c r="M66" s="639" t="s">
        <v>370</v>
      </c>
      <c r="N66" s="683"/>
      <c r="O66" s="639"/>
      <c r="P66" s="637"/>
      <c r="Q66" s="638"/>
      <c r="R66" s="638"/>
      <c r="S66" s="638"/>
      <c r="T66" s="638"/>
      <c r="U66" s="638"/>
      <c r="V66" s="639"/>
      <c r="W66" s="637"/>
      <c r="X66" s="696"/>
      <c r="Y66" s="637"/>
      <c r="Z66" s="638"/>
      <c r="AA66" s="638"/>
      <c r="AB66" s="638"/>
      <c r="AC66" s="638"/>
      <c r="AD66" s="639" t="s">
        <v>370</v>
      </c>
      <c r="AE66" s="683"/>
    </row>
    <row r="67" spans="1:31" s="627" customFormat="1" ht="20.25" customHeight="1">
      <c r="A67" s="620"/>
      <c r="B67" s="655" t="s">
        <v>41</v>
      </c>
      <c r="C67" s="817" t="s">
        <v>79</v>
      </c>
      <c r="D67" s="612" t="s">
        <v>531</v>
      </c>
      <c r="E67" s="689" t="s">
        <v>381</v>
      </c>
      <c r="F67" s="696"/>
      <c r="G67" s="637"/>
      <c r="H67" s="638"/>
      <c r="I67" s="638"/>
      <c r="J67" s="638"/>
      <c r="K67" s="638"/>
      <c r="L67" s="638"/>
      <c r="M67" s="639" t="s">
        <v>370</v>
      </c>
      <c r="N67" s="683"/>
      <c r="O67" s="639"/>
      <c r="P67" s="637"/>
      <c r="Q67" s="638"/>
      <c r="R67" s="638"/>
      <c r="S67" s="638"/>
      <c r="T67" s="638"/>
      <c r="U67" s="638"/>
      <c r="V67" s="639"/>
      <c r="W67" s="637"/>
      <c r="X67" s="696"/>
      <c r="Y67" s="637"/>
      <c r="Z67" s="638"/>
      <c r="AA67" s="638"/>
      <c r="AB67" s="638"/>
      <c r="AC67" s="638"/>
      <c r="AD67" s="639" t="s">
        <v>370</v>
      </c>
      <c r="AE67" s="683"/>
    </row>
    <row r="68" spans="1:31" s="627" customFormat="1" ht="20.25" customHeight="1">
      <c r="A68" s="620"/>
      <c r="B68" s="655" t="s">
        <v>41</v>
      </c>
      <c r="C68" s="817" t="s">
        <v>302</v>
      </c>
      <c r="D68" s="612" t="s">
        <v>533</v>
      </c>
      <c r="E68" s="689" t="s">
        <v>381</v>
      </c>
      <c r="F68" s="696"/>
      <c r="G68" s="637"/>
      <c r="H68" s="638"/>
      <c r="I68" s="638"/>
      <c r="J68" s="638"/>
      <c r="K68" s="638"/>
      <c r="L68" s="638"/>
      <c r="M68" s="639" t="s">
        <v>370</v>
      </c>
      <c r="N68" s="683"/>
      <c r="O68" s="639"/>
      <c r="P68" s="637"/>
      <c r="Q68" s="638"/>
      <c r="R68" s="638"/>
      <c r="S68" s="638"/>
      <c r="T68" s="638"/>
      <c r="U68" s="638"/>
      <c r="V68" s="639"/>
      <c r="W68" s="637"/>
      <c r="X68" s="696"/>
      <c r="Y68" s="637"/>
      <c r="Z68" s="638"/>
      <c r="AA68" s="638"/>
      <c r="AB68" s="638"/>
      <c r="AC68" s="638"/>
      <c r="AD68" s="639" t="s">
        <v>370</v>
      </c>
      <c r="AE68" s="683"/>
    </row>
    <row r="69" spans="1:31" s="627" customFormat="1" ht="20.25" customHeight="1">
      <c r="A69" s="620"/>
      <c r="B69" s="655" t="s">
        <v>41</v>
      </c>
      <c r="C69" s="817" t="s">
        <v>79</v>
      </c>
      <c r="D69" s="612" t="s">
        <v>535</v>
      </c>
      <c r="E69" s="689" t="s">
        <v>381</v>
      </c>
      <c r="F69" s="696"/>
      <c r="G69" s="637"/>
      <c r="H69" s="638"/>
      <c r="I69" s="638"/>
      <c r="J69" s="638"/>
      <c r="K69" s="638"/>
      <c r="L69" s="638"/>
      <c r="M69" s="639" t="s">
        <v>370</v>
      </c>
      <c r="N69" s="683"/>
      <c r="O69" s="639"/>
      <c r="P69" s="637"/>
      <c r="Q69" s="638"/>
      <c r="R69" s="638"/>
      <c r="S69" s="638"/>
      <c r="T69" s="638"/>
      <c r="U69" s="638"/>
      <c r="V69" s="639"/>
      <c r="W69" s="637"/>
      <c r="X69" s="696"/>
      <c r="Y69" s="637"/>
      <c r="Z69" s="638"/>
      <c r="AA69" s="638"/>
      <c r="AB69" s="638"/>
      <c r="AC69" s="638"/>
      <c r="AD69" s="639" t="s">
        <v>370</v>
      </c>
      <c r="AE69" s="683"/>
    </row>
    <row r="70" spans="1:31" s="627" customFormat="1" ht="20.25" customHeight="1">
      <c r="A70" s="620"/>
      <c r="B70" s="655" t="s">
        <v>41</v>
      </c>
      <c r="C70" s="817" t="s">
        <v>302</v>
      </c>
      <c r="D70" s="612" t="s">
        <v>537</v>
      </c>
      <c r="E70" s="689" t="s">
        <v>381</v>
      </c>
      <c r="F70" s="696"/>
      <c r="G70" s="637"/>
      <c r="H70" s="638"/>
      <c r="I70" s="638"/>
      <c r="J70" s="638"/>
      <c r="K70" s="638"/>
      <c r="L70" s="638"/>
      <c r="M70" s="639" t="s">
        <v>370</v>
      </c>
      <c r="N70" s="683"/>
      <c r="O70" s="639"/>
      <c r="P70" s="637"/>
      <c r="Q70" s="638"/>
      <c r="R70" s="638"/>
      <c r="S70" s="638"/>
      <c r="T70" s="638"/>
      <c r="U70" s="638"/>
      <c r="V70" s="639"/>
      <c r="W70" s="637"/>
      <c r="X70" s="696"/>
      <c r="Y70" s="637"/>
      <c r="Z70" s="638"/>
      <c r="AA70" s="638"/>
      <c r="AB70" s="638"/>
      <c r="AC70" s="638"/>
      <c r="AD70" s="639" t="s">
        <v>370</v>
      </c>
      <c r="AE70" s="683"/>
    </row>
    <row r="71" spans="1:31" s="627" customFormat="1" ht="20.25" customHeight="1">
      <c r="A71" s="620"/>
      <c r="B71" s="655" t="s">
        <v>41</v>
      </c>
      <c r="C71" s="817" t="s">
        <v>79</v>
      </c>
      <c r="D71" s="612" t="s">
        <v>539</v>
      </c>
      <c r="E71" s="689" t="s">
        <v>381</v>
      </c>
      <c r="F71" s="696"/>
      <c r="G71" s="637"/>
      <c r="H71" s="638"/>
      <c r="I71" s="638"/>
      <c r="J71" s="638"/>
      <c r="K71" s="638"/>
      <c r="L71" s="638"/>
      <c r="M71" s="639" t="s">
        <v>370</v>
      </c>
      <c r="N71" s="683"/>
      <c r="O71" s="639"/>
      <c r="P71" s="637"/>
      <c r="Q71" s="638"/>
      <c r="R71" s="638"/>
      <c r="S71" s="638"/>
      <c r="T71" s="638"/>
      <c r="U71" s="638"/>
      <c r="V71" s="639"/>
      <c r="W71" s="637"/>
      <c r="X71" s="696"/>
      <c r="Y71" s="637"/>
      <c r="Z71" s="638"/>
      <c r="AA71" s="638"/>
      <c r="AB71" s="638"/>
      <c r="AC71" s="638"/>
      <c r="AD71" s="639" t="s">
        <v>370</v>
      </c>
      <c r="AE71" s="683"/>
    </row>
    <row r="72" spans="1:31" s="627" customFormat="1" ht="20.25" customHeight="1">
      <c r="A72" s="620"/>
      <c r="B72" s="655" t="s">
        <v>41</v>
      </c>
      <c r="C72" s="817" t="s">
        <v>79</v>
      </c>
      <c r="D72" s="613" t="s">
        <v>541</v>
      </c>
      <c r="E72" s="689" t="s">
        <v>381</v>
      </c>
      <c r="F72" s="696"/>
      <c r="G72" s="637"/>
      <c r="H72" s="638"/>
      <c r="I72" s="638"/>
      <c r="J72" s="638"/>
      <c r="K72" s="638"/>
      <c r="L72" s="638"/>
      <c r="M72" s="639" t="s">
        <v>370</v>
      </c>
      <c r="N72" s="683"/>
      <c r="O72" s="639"/>
      <c r="P72" s="637"/>
      <c r="Q72" s="638"/>
      <c r="R72" s="638"/>
      <c r="S72" s="638"/>
      <c r="T72" s="638"/>
      <c r="U72" s="638"/>
      <c r="V72" s="639"/>
      <c r="W72" s="637"/>
      <c r="X72" s="696"/>
      <c r="Y72" s="637"/>
      <c r="Z72" s="638"/>
      <c r="AA72" s="638"/>
      <c r="AB72" s="638"/>
      <c r="AC72" s="638"/>
      <c r="AD72" s="639" t="s">
        <v>370</v>
      </c>
      <c r="AE72" s="683"/>
    </row>
    <row r="73" spans="1:31" s="627" customFormat="1" ht="20.25" customHeight="1">
      <c r="A73" s="620"/>
      <c r="B73" s="655" t="s">
        <v>41</v>
      </c>
      <c r="C73" s="817" t="s">
        <v>79</v>
      </c>
      <c r="D73" s="613" t="s">
        <v>543</v>
      </c>
      <c r="E73" s="689" t="s">
        <v>381</v>
      </c>
      <c r="F73" s="696"/>
      <c r="G73" s="637"/>
      <c r="H73" s="638"/>
      <c r="I73" s="638"/>
      <c r="J73" s="638"/>
      <c r="K73" s="638"/>
      <c r="L73" s="638"/>
      <c r="M73" s="639" t="s">
        <v>370</v>
      </c>
      <c r="N73" s="683"/>
      <c r="O73" s="639"/>
      <c r="P73" s="637"/>
      <c r="Q73" s="638"/>
      <c r="R73" s="638"/>
      <c r="S73" s="638"/>
      <c r="T73" s="638"/>
      <c r="U73" s="638"/>
      <c r="V73" s="639"/>
      <c r="W73" s="637"/>
      <c r="X73" s="696"/>
      <c r="Y73" s="637"/>
      <c r="Z73" s="638"/>
      <c r="AA73" s="638"/>
      <c r="AB73" s="638"/>
      <c r="AC73" s="638"/>
      <c r="AD73" s="639" t="s">
        <v>370</v>
      </c>
      <c r="AE73" s="683"/>
    </row>
    <row r="74" spans="1:31" s="627" customFormat="1" ht="20.25" customHeight="1">
      <c r="A74" s="620"/>
      <c r="B74" s="655" t="s">
        <v>41</v>
      </c>
      <c r="C74" s="817" t="s">
        <v>79</v>
      </c>
      <c r="D74" s="613" t="s">
        <v>545</v>
      </c>
      <c r="E74" s="689" t="s">
        <v>381</v>
      </c>
      <c r="F74" s="696"/>
      <c r="G74" s="637"/>
      <c r="H74" s="638"/>
      <c r="I74" s="638"/>
      <c r="J74" s="638"/>
      <c r="K74" s="638"/>
      <c r="L74" s="638"/>
      <c r="M74" s="639" t="s">
        <v>370</v>
      </c>
      <c r="N74" s="683"/>
      <c r="O74" s="639"/>
      <c r="P74" s="637"/>
      <c r="Q74" s="638"/>
      <c r="R74" s="638"/>
      <c r="S74" s="638"/>
      <c r="T74" s="638"/>
      <c r="U74" s="638"/>
      <c r="V74" s="639"/>
      <c r="W74" s="637"/>
      <c r="X74" s="696"/>
      <c r="Y74" s="637"/>
      <c r="Z74" s="638"/>
      <c r="AA74" s="638"/>
      <c r="AB74" s="638"/>
      <c r="AC74" s="638"/>
      <c r="AD74" s="639" t="s">
        <v>370</v>
      </c>
      <c r="AE74" s="683"/>
    </row>
    <row r="75" spans="1:31" s="627" customFormat="1" ht="20.25" customHeight="1">
      <c r="A75" s="620"/>
      <c r="B75" s="655" t="s">
        <v>41</v>
      </c>
      <c r="C75" s="817" t="s">
        <v>79</v>
      </c>
      <c r="D75" s="613" t="s">
        <v>547</v>
      </c>
      <c r="E75" s="689" t="s">
        <v>381</v>
      </c>
      <c r="F75" s="696"/>
      <c r="G75" s="637"/>
      <c r="H75" s="638"/>
      <c r="I75" s="638"/>
      <c r="J75" s="638"/>
      <c r="K75" s="638"/>
      <c r="L75" s="638"/>
      <c r="M75" s="639" t="s">
        <v>370</v>
      </c>
      <c r="N75" s="683"/>
      <c r="O75" s="639"/>
      <c r="P75" s="637"/>
      <c r="Q75" s="638"/>
      <c r="R75" s="638"/>
      <c r="S75" s="638"/>
      <c r="T75" s="638"/>
      <c r="U75" s="638"/>
      <c r="V75" s="639"/>
      <c r="W75" s="637"/>
      <c r="X75" s="696"/>
      <c r="Y75" s="637"/>
      <c r="Z75" s="638"/>
      <c r="AA75" s="638"/>
      <c r="AB75" s="638"/>
      <c r="AC75" s="638"/>
      <c r="AD75" s="639" t="s">
        <v>370</v>
      </c>
      <c r="AE75" s="683"/>
    </row>
    <row r="76" spans="1:31" s="627" customFormat="1" ht="20.25" customHeight="1">
      <c r="A76" s="620"/>
      <c r="B76" s="655" t="s">
        <v>41</v>
      </c>
      <c r="C76" s="817" t="s">
        <v>79</v>
      </c>
      <c r="D76" s="613" t="s">
        <v>549</v>
      </c>
      <c r="E76" s="689" t="s">
        <v>381</v>
      </c>
      <c r="F76" s="696"/>
      <c r="G76" s="637"/>
      <c r="H76" s="638"/>
      <c r="I76" s="638"/>
      <c r="J76" s="638"/>
      <c r="K76" s="638"/>
      <c r="L76" s="638"/>
      <c r="M76" s="639" t="s">
        <v>370</v>
      </c>
      <c r="N76" s="683"/>
      <c r="O76" s="639"/>
      <c r="P76" s="637"/>
      <c r="Q76" s="638"/>
      <c r="R76" s="638"/>
      <c r="S76" s="638"/>
      <c r="T76" s="638"/>
      <c r="U76" s="638"/>
      <c r="V76" s="639"/>
      <c r="W76" s="637"/>
      <c r="X76" s="696"/>
      <c r="Y76" s="637"/>
      <c r="Z76" s="638"/>
      <c r="AA76" s="638"/>
      <c r="AB76" s="638"/>
      <c r="AC76" s="638"/>
      <c r="AD76" s="639" t="s">
        <v>370</v>
      </c>
      <c r="AE76" s="683"/>
    </row>
    <row r="77" spans="1:31" s="627" customFormat="1" ht="20.25" customHeight="1">
      <c r="A77" s="620"/>
      <c r="B77" s="655" t="s">
        <v>41</v>
      </c>
      <c r="C77" s="817" t="s">
        <v>79</v>
      </c>
      <c r="D77" s="613" t="s">
        <v>551</v>
      </c>
      <c r="E77" s="689" t="s">
        <v>381</v>
      </c>
      <c r="F77" s="696"/>
      <c r="G77" s="637"/>
      <c r="H77" s="638"/>
      <c r="I77" s="638"/>
      <c r="J77" s="638"/>
      <c r="K77" s="638"/>
      <c r="L77" s="638"/>
      <c r="M77" s="639" t="s">
        <v>370</v>
      </c>
      <c r="N77" s="683"/>
      <c r="O77" s="639"/>
      <c r="P77" s="637"/>
      <c r="Q77" s="638"/>
      <c r="R77" s="638"/>
      <c r="S77" s="638"/>
      <c r="T77" s="638"/>
      <c r="U77" s="638"/>
      <c r="V77" s="639"/>
      <c r="W77" s="637"/>
      <c r="X77" s="696"/>
      <c r="Y77" s="637"/>
      <c r="Z77" s="638"/>
      <c r="AA77" s="638"/>
      <c r="AB77" s="638"/>
      <c r="AC77" s="638"/>
      <c r="AD77" s="639" t="s">
        <v>370</v>
      </c>
      <c r="AE77" s="683"/>
    </row>
    <row r="78" spans="1:31" s="627" customFormat="1" ht="20.25" customHeight="1">
      <c r="A78" s="620"/>
      <c r="B78" s="655" t="s">
        <v>41</v>
      </c>
      <c r="C78" s="817" t="s">
        <v>79</v>
      </c>
      <c r="D78" s="613" t="s">
        <v>553</v>
      </c>
      <c r="E78" s="689" t="s">
        <v>381</v>
      </c>
      <c r="F78" s="696"/>
      <c r="G78" s="637"/>
      <c r="H78" s="638"/>
      <c r="I78" s="638"/>
      <c r="J78" s="638"/>
      <c r="K78" s="638"/>
      <c r="L78" s="638"/>
      <c r="M78" s="639" t="s">
        <v>370</v>
      </c>
      <c r="N78" s="683"/>
      <c r="O78" s="639"/>
      <c r="P78" s="637"/>
      <c r="Q78" s="638"/>
      <c r="R78" s="638"/>
      <c r="S78" s="638"/>
      <c r="T78" s="638"/>
      <c r="U78" s="638"/>
      <c r="V78" s="639"/>
      <c r="W78" s="637"/>
      <c r="X78" s="696"/>
      <c r="Y78" s="637"/>
      <c r="Z78" s="638"/>
      <c r="AA78" s="638"/>
      <c r="AB78" s="638"/>
      <c r="AC78" s="638"/>
      <c r="AD78" s="639" t="s">
        <v>370</v>
      </c>
      <c r="AE78" s="683"/>
    </row>
    <row r="79" spans="1:31" s="627" customFormat="1" ht="20.25" customHeight="1">
      <c r="A79" s="620"/>
      <c r="B79" s="655" t="s">
        <v>41</v>
      </c>
      <c r="C79" s="817" t="s">
        <v>302</v>
      </c>
      <c r="D79" s="613" t="s">
        <v>555</v>
      </c>
      <c r="E79" s="689" t="s">
        <v>381</v>
      </c>
      <c r="F79" s="696"/>
      <c r="G79" s="637"/>
      <c r="H79" s="638"/>
      <c r="I79" s="638"/>
      <c r="J79" s="638"/>
      <c r="K79" s="638"/>
      <c r="L79" s="638"/>
      <c r="M79" s="639" t="s">
        <v>370</v>
      </c>
      <c r="N79" s="683"/>
      <c r="O79" s="639"/>
      <c r="P79" s="637"/>
      <c r="Q79" s="638"/>
      <c r="R79" s="638"/>
      <c r="S79" s="638"/>
      <c r="T79" s="638"/>
      <c r="U79" s="638"/>
      <c r="V79" s="639"/>
      <c r="W79" s="637"/>
      <c r="X79" s="696"/>
      <c r="Y79" s="637"/>
      <c r="Z79" s="638"/>
      <c r="AA79" s="638"/>
      <c r="AB79" s="638"/>
      <c r="AC79" s="638"/>
      <c r="AD79" s="639" t="s">
        <v>370</v>
      </c>
      <c r="AE79" s="683"/>
    </row>
    <row r="80" spans="1:31" s="627" customFormat="1" ht="20.25" customHeight="1">
      <c r="A80" s="620"/>
      <c r="B80" s="655" t="s">
        <v>41</v>
      </c>
      <c r="C80" s="817" t="s">
        <v>79</v>
      </c>
      <c r="D80" s="613" t="s">
        <v>557</v>
      </c>
      <c r="E80" s="689" t="s">
        <v>381</v>
      </c>
      <c r="F80" s="696"/>
      <c r="G80" s="637"/>
      <c r="H80" s="638"/>
      <c r="I80" s="638"/>
      <c r="J80" s="638"/>
      <c r="K80" s="638"/>
      <c r="L80" s="638"/>
      <c r="M80" s="639" t="s">
        <v>370</v>
      </c>
      <c r="N80" s="683"/>
      <c r="O80" s="639"/>
      <c r="P80" s="637"/>
      <c r="Q80" s="638"/>
      <c r="R80" s="638"/>
      <c r="S80" s="638"/>
      <c r="T80" s="638"/>
      <c r="U80" s="638"/>
      <c r="V80" s="639"/>
      <c r="W80" s="637"/>
      <c r="X80" s="696"/>
      <c r="Y80" s="637"/>
      <c r="Z80" s="638"/>
      <c r="AA80" s="638"/>
      <c r="AB80" s="638"/>
      <c r="AC80" s="638"/>
      <c r="AD80" s="639" t="s">
        <v>370</v>
      </c>
      <c r="AE80" s="683"/>
    </row>
    <row r="81" spans="1:31" s="627" customFormat="1" ht="20.25" customHeight="1">
      <c r="A81" s="620"/>
      <c r="B81" s="655" t="s">
        <v>41</v>
      </c>
      <c r="C81" s="817" t="s">
        <v>302</v>
      </c>
      <c r="D81" s="613" t="s">
        <v>559</v>
      </c>
      <c r="E81" s="690" t="s">
        <v>423</v>
      </c>
      <c r="F81" s="696"/>
      <c r="G81" s="637"/>
      <c r="H81" s="638"/>
      <c r="I81" s="638"/>
      <c r="J81" s="638"/>
      <c r="K81" s="638"/>
      <c r="L81" s="638"/>
      <c r="M81" s="639" t="s">
        <v>370</v>
      </c>
      <c r="N81" s="683"/>
      <c r="O81" s="639"/>
      <c r="P81" s="637"/>
      <c r="Q81" s="638"/>
      <c r="R81" s="638"/>
      <c r="S81" s="638"/>
      <c r="T81" s="638"/>
      <c r="U81" s="638"/>
      <c r="V81" s="639"/>
      <c r="W81" s="637"/>
      <c r="X81" s="696"/>
      <c r="Y81" s="637"/>
      <c r="Z81" s="638"/>
      <c r="AA81" s="638"/>
      <c r="AB81" s="638"/>
      <c r="AC81" s="638"/>
      <c r="AD81" s="639"/>
      <c r="AE81" s="683"/>
    </row>
    <row r="82" spans="1:31" s="627" customFormat="1" ht="20.25" customHeight="1">
      <c r="A82" s="620"/>
      <c r="B82" s="670" t="s">
        <v>460</v>
      </c>
      <c r="C82" s="818"/>
      <c r="D82" s="671"/>
      <c r="E82" s="691"/>
      <c r="F82" s="698"/>
      <c r="G82" s="672"/>
      <c r="H82" s="673"/>
      <c r="I82" s="673"/>
      <c r="J82" s="673"/>
      <c r="K82" s="673"/>
      <c r="L82" s="673"/>
      <c r="M82" s="674"/>
      <c r="N82" s="685"/>
      <c r="O82" s="674"/>
      <c r="P82" s="672"/>
      <c r="Q82" s="673"/>
      <c r="R82" s="673"/>
      <c r="S82" s="673"/>
      <c r="T82" s="673"/>
      <c r="U82" s="673"/>
      <c r="V82" s="674"/>
      <c r="W82" s="672"/>
      <c r="X82" s="698"/>
      <c r="Y82" s="672"/>
      <c r="Z82" s="673"/>
      <c r="AA82" s="673"/>
      <c r="AB82" s="673"/>
      <c r="AC82" s="673"/>
      <c r="AD82" s="674"/>
      <c r="AE82" s="685"/>
    </row>
    <row r="83" spans="1:31" s="627" customFormat="1" ht="20.25" customHeight="1">
      <c r="A83" s="620"/>
      <c r="B83" s="655" t="s">
        <v>41</v>
      </c>
      <c r="C83" s="817" t="s">
        <v>79</v>
      </c>
      <c r="D83" s="613" t="s">
        <v>561</v>
      </c>
      <c r="E83" s="690" t="s">
        <v>378</v>
      </c>
      <c r="F83" s="696"/>
      <c r="G83" s="637"/>
      <c r="H83" s="638"/>
      <c r="I83" s="638"/>
      <c r="J83" s="638"/>
      <c r="K83" s="638"/>
      <c r="L83" s="638"/>
      <c r="M83" s="639"/>
      <c r="N83" s="683"/>
      <c r="O83" s="639"/>
      <c r="P83" s="637"/>
      <c r="Q83" s="638"/>
      <c r="R83" s="638"/>
      <c r="S83" s="638"/>
      <c r="T83" s="638"/>
      <c r="U83" s="638"/>
      <c r="V83" s="639" t="s">
        <v>358</v>
      </c>
      <c r="W83" s="637"/>
      <c r="X83" s="696"/>
      <c r="Y83" s="637"/>
      <c r="Z83" s="638"/>
      <c r="AA83" s="638"/>
      <c r="AB83" s="638"/>
      <c r="AC83" s="638"/>
      <c r="AD83" s="639"/>
      <c r="AE83" s="683"/>
    </row>
    <row r="84" spans="1:31" s="627" customFormat="1" ht="20.25" customHeight="1">
      <c r="A84" s="620"/>
      <c r="B84" s="655" t="s">
        <v>41</v>
      </c>
      <c r="C84" s="817" t="s">
        <v>79</v>
      </c>
      <c r="D84" s="613" t="s">
        <v>563</v>
      </c>
      <c r="E84" s="690" t="s">
        <v>379</v>
      </c>
      <c r="F84" s="696"/>
      <c r="G84" s="637"/>
      <c r="H84" s="638"/>
      <c r="I84" s="638"/>
      <c r="J84" s="638"/>
      <c r="K84" s="638"/>
      <c r="L84" s="638"/>
      <c r="M84" s="639"/>
      <c r="N84" s="683"/>
      <c r="O84" s="639"/>
      <c r="P84" s="637"/>
      <c r="Q84" s="638"/>
      <c r="R84" s="638"/>
      <c r="S84" s="638"/>
      <c r="T84" s="638"/>
      <c r="U84" s="638"/>
      <c r="V84" s="639" t="s">
        <v>358</v>
      </c>
      <c r="W84" s="637"/>
      <c r="X84" s="696"/>
      <c r="Y84" s="637"/>
      <c r="Z84" s="638"/>
      <c r="AA84" s="638"/>
      <c r="AB84" s="638"/>
      <c r="AC84" s="638"/>
      <c r="AD84" s="639"/>
      <c r="AE84" s="683"/>
    </row>
    <row r="85" spans="1:31" s="627" customFormat="1" ht="20.25" customHeight="1">
      <c r="A85" s="620"/>
      <c r="B85" s="655" t="s">
        <v>41</v>
      </c>
      <c r="C85" s="817" t="s">
        <v>79</v>
      </c>
      <c r="D85" s="613" t="s">
        <v>565</v>
      </c>
      <c r="E85" s="690" t="s">
        <v>379</v>
      </c>
      <c r="F85" s="696"/>
      <c r="G85" s="637"/>
      <c r="H85" s="638"/>
      <c r="I85" s="638"/>
      <c r="J85" s="638"/>
      <c r="K85" s="638"/>
      <c r="L85" s="638"/>
      <c r="M85" s="639"/>
      <c r="N85" s="683"/>
      <c r="O85" s="639"/>
      <c r="P85" s="637"/>
      <c r="Q85" s="638"/>
      <c r="R85" s="638"/>
      <c r="S85" s="638"/>
      <c r="T85" s="638"/>
      <c r="U85" s="638"/>
      <c r="V85" s="639" t="s">
        <v>358</v>
      </c>
      <c r="W85" s="637"/>
      <c r="X85" s="696"/>
      <c r="Y85" s="637"/>
      <c r="Z85" s="638"/>
      <c r="AA85" s="638"/>
      <c r="AB85" s="638"/>
      <c r="AC85" s="638"/>
      <c r="AD85" s="639"/>
      <c r="AE85" s="683"/>
    </row>
    <row r="86" spans="1:31" s="627" customFormat="1" ht="20.25" customHeight="1">
      <c r="A86" s="620"/>
      <c r="B86" s="655" t="s">
        <v>41</v>
      </c>
      <c r="C86" s="817" t="s">
        <v>79</v>
      </c>
      <c r="D86" s="613" t="s">
        <v>566</v>
      </c>
      <c r="E86" s="690" t="s">
        <v>379</v>
      </c>
      <c r="F86" s="696"/>
      <c r="G86" s="637"/>
      <c r="H86" s="638"/>
      <c r="I86" s="638"/>
      <c r="J86" s="638"/>
      <c r="K86" s="638"/>
      <c r="L86" s="638"/>
      <c r="M86" s="639"/>
      <c r="N86" s="683"/>
      <c r="O86" s="639"/>
      <c r="P86" s="637"/>
      <c r="Q86" s="638"/>
      <c r="R86" s="638"/>
      <c r="S86" s="638"/>
      <c r="T86" s="638"/>
      <c r="U86" s="638"/>
      <c r="V86" s="639" t="s">
        <v>358</v>
      </c>
      <c r="W86" s="637"/>
      <c r="X86" s="696"/>
      <c r="Y86" s="637"/>
      <c r="Z86" s="638"/>
      <c r="AA86" s="638"/>
      <c r="AB86" s="638"/>
      <c r="AC86" s="638"/>
      <c r="AD86" s="639"/>
      <c r="AE86" s="683"/>
    </row>
    <row r="87" spans="1:31" s="627" customFormat="1" ht="20.25" customHeight="1">
      <c r="A87" s="620"/>
      <c r="B87" s="655" t="s">
        <v>41</v>
      </c>
      <c r="C87" s="817" t="s">
        <v>350</v>
      </c>
      <c r="D87" s="613" t="s">
        <v>568</v>
      </c>
      <c r="E87" s="690" t="s">
        <v>379</v>
      </c>
      <c r="F87" s="696"/>
      <c r="G87" s="637"/>
      <c r="H87" s="638"/>
      <c r="I87" s="638"/>
      <c r="J87" s="638"/>
      <c r="K87" s="638"/>
      <c r="L87" s="638"/>
      <c r="M87" s="639"/>
      <c r="N87" s="683"/>
      <c r="O87" s="639"/>
      <c r="P87" s="637"/>
      <c r="Q87" s="638"/>
      <c r="R87" s="638"/>
      <c r="S87" s="638"/>
      <c r="T87" s="638"/>
      <c r="U87" s="638"/>
      <c r="V87" s="639" t="s">
        <v>358</v>
      </c>
      <c r="W87" s="637"/>
      <c r="X87" s="696"/>
      <c r="Y87" s="637"/>
      <c r="Z87" s="638"/>
      <c r="AA87" s="638"/>
      <c r="AB87" s="638"/>
      <c r="AC87" s="638"/>
      <c r="AD87" s="639"/>
      <c r="AE87" s="683"/>
    </row>
    <row r="88" spans="1:31" s="627" customFormat="1" ht="20.25" customHeight="1">
      <c r="A88" s="620"/>
      <c r="B88" s="655" t="s">
        <v>41</v>
      </c>
      <c r="C88" s="817" t="s">
        <v>302</v>
      </c>
      <c r="D88" s="613" t="s">
        <v>570</v>
      </c>
      <c r="E88" s="690" t="s">
        <v>379</v>
      </c>
      <c r="F88" s="696"/>
      <c r="G88" s="637"/>
      <c r="H88" s="638"/>
      <c r="I88" s="638"/>
      <c r="J88" s="638"/>
      <c r="K88" s="638"/>
      <c r="L88" s="638"/>
      <c r="M88" s="639"/>
      <c r="N88" s="683"/>
      <c r="O88" s="639"/>
      <c r="P88" s="637"/>
      <c r="Q88" s="638"/>
      <c r="R88" s="638"/>
      <c r="S88" s="638"/>
      <c r="T88" s="638"/>
      <c r="U88" s="638"/>
      <c r="V88" s="639" t="s">
        <v>358</v>
      </c>
      <c r="W88" s="637"/>
      <c r="X88" s="696"/>
      <c r="Y88" s="637"/>
      <c r="Z88" s="638"/>
      <c r="AA88" s="638"/>
      <c r="AB88" s="638"/>
      <c r="AC88" s="638"/>
      <c r="AD88" s="639"/>
      <c r="AE88" s="683"/>
    </row>
    <row r="89" spans="1:31" s="627" customFormat="1" ht="20.25" customHeight="1">
      <c r="A89" s="620"/>
      <c r="B89" s="655" t="s">
        <v>41</v>
      </c>
      <c r="C89" s="817" t="s">
        <v>79</v>
      </c>
      <c r="D89" s="613" t="s">
        <v>572</v>
      </c>
      <c r="E89" s="1029" t="s">
        <v>424</v>
      </c>
      <c r="F89" s="696"/>
      <c r="G89" s="637"/>
      <c r="H89" s="638"/>
      <c r="I89" s="638"/>
      <c r="J89" s="638"/>
      <c r="K89" s="638"/>
      <c r="L89" s="638"/>
      <c r="M89" s="639"/>
      <c r="N89" s="683"/>
      <c r="O89" s="639"/>
      <c r="P89" s="637"/>
      <c r="Q89" s="638"/>
      <c r="R89" s="638"/>
      <c r="S89" s="638"/>
      <c r="T89" s="638"/>
      <c r="U89" s="638"/>
      <c r="V89" s="639" t="s">
        <v>358</v>
      </c>
      <c r="W89" s="637"/>
      <c r="X89" s="696"/>
      <c r="Y89" s="637"/>
      <c r="Z89" s="638"/>
      <c r="AA89" s="638"/>
      <c r="AB89" s="638"/>
      <c r="AC89" s="638"/>
      <c r="AD89" s="639"/>
      <c r="AE89" s="683"/>
    </row>
    <row r="90" spans="1:31" s="627" customFormat="1" ht="20.25" customHeight="1">
      <c r="A90" s="620"/>
      <c r="B90" s="655" t="s">
        <v>41</v>
      </c>
      <c r="C90" s="816" t="s">
        <v>387</v>
      </c>
      <c r="D90" s="613" t="s">
        <v>574</v>
      </c>
      <c r="E90" s="690" t="s">
        <v>424</v>
      </c>
      <c r="F90" s="696"/>
      <c r="G90" s="637"/>
      <c r="H90" s="638"/>
      <c r="I90" s="638"/>
      <c r="J90" s="638"/>
      <c r="K90" s="638"/>
      <c r="L90" s="638"/>
      <c r="M90" s="639"/>
      <c r="N90" s="683"/>
      <c r="O90" s="639"/>
      <c r="P90" s="637"/>
      <c r="Q90" s="638"/>
      <c r="R90" s="638"/>
      <c r="S90" s="638"/>
      <c r="T90" s="638"/>
      <c r="U90" s="638"/>
      <c r="V90" s="639" t="s">
        <v>358</v>
      </c>
      <c r="W90" s="637"/>
      <c r="X90" s="696"/>
      <c r="Y90" s="637"/>
      <c r="Z90" s="638"/>
      <c r="AA90" s="638"/>
      <c r="AB90" s="638"/>
      <c r="AC90" s="638"/>
      <c r="AD90" s="639"/>
      <c r="AE90" s="683"/>
    </row>
    <row r="91" spans="1:31" s="627" customFormat="1" ht="20.25" customHeight="1" thickBot="1">
      <c r="A91" s="620"/>
      <c r="B91" s="740" t="s">
        <v>41</v>
      </c>
      <c r="C91" s="663" t="s">
        <v>350</v>
      </c>
      <c r="D91" s="741" t="s">
        <v>576</v>
      </c>
      <c r="E91" s="742" t="s">
        <v>424</v>
      </c>
      <c r="F91" s="743"/>
      <c r="G91" s="744"/>
      <c r="H91" s="745"/>
      <c r="I91" s="745"/>
      <c r="J91" s="745"/>
      <c r="K91" s="745"/>
      <c r="L91" s="745"/>
      <c r="M91" s="746"/>
      <c r="N91" s="747"/>
      <c r="O91" s="746"/>
      <c r="P91" s="744"/>
      <c r="Q91" s="745"/>
      <c r="R91" s="745"/>
      <c r="S91" s="745"/>
      <c r="T91" s="745"/>
      <c r="U91" s="745"/>
      <c r="V91" s="746" t="s">
        <v>358</v>
      </c>
      <c r="W91" s="744"/>
      <c r="X91" s="743"/>
      <c r="Y91" s="744"/>
      <c r="Z91" s="745"/>
      <c r="AA91" s="745"/>
      <c r="AB91" s="745"/>
      <c r="AC91" s="745"/>
      <c r="AD91" s="746"/>
      <c r="AE91" s="747"/>
    </row>
    <row r="92" spans="1:31" ht="18.75" customHeight="1" hidden="1">
      <c r="A92" s="60"/>
      <c r="B92" s="677"/>
      <c r="C92" s="678"/>
      <c r="D92" s="679"/>
      <c r="E92" s="666"/>
      <c r="F92" s="666"/>
      <c r="G92" s="666"/>
      <c r="H92" s="666"/>
      <c r="I92" s="666"/>
      <c r="J92" s="666"/>
      <c r="K92" s="666"/>
      <c r="L92" s="666"/>
      <c r="M92" s="666"/>
      <c r="N92" s="666"/>
      <c r="O92" s="666"/>
      <c r="P92" s="666"/>
      <c r="Q92" s="666"/>
      <c r="R92" s="666"/>
      <c r="S92" s="666"/>
      <c r="T92" s="666"/>
      <c r="U92" s="666"/>
      <c r="V92" s="666"/>
      <c r="W92" s="666"/>
      <c r="X92" s="666"/>
      <c r="Y92" s="666"/>
      <c r="Z92" s="666"/>
      <c r="AA92" s="666"/>
      <c r="AB92" s="666"/>
      <c r="AC92" s="666"/>
      <c r="AD92" s="666"/>
      <c r="AE92" s="666"/>
    </row>
    <row r="93" spans="1:31" ht="18.75" customHeight="1" hidden="1">
      <c r="A93" s="60"/>
      <c r="B93" s="665"/>
      <c r="C93" s="579"/>
      <c r="D93" s="667"/>
      <c r="E93" s="668"/>
      <c r="F93" s="668"/>
      <c r="G93" s="668"/>
      <c r="H93" s="668"/>
      <c r="I93" s="668"/>
      <c r="J93" s="668"/>
      <c r="K93" s="668"/>
      <c r="L93" s="668"/>
      <c r="M93" s="668"/>
      <c r="N93" s="668"/>
      <c r="O93" s="668"/>
      <c r="P93" s="668"/>
      <c r="Q93" s="668"/>
      <c r="R93" s="668"/>
      <c r="S93" s="668"/>
      <c r="T93" s="668"/>
      <c r="U93" s="668"/>
      <c r="V93" s="668"/>
      <c r="W93" s="668"/>
      <c r="X93" s="668"/>
      <c r="Y93" s="668"/>
      <c r="Z93" s="668"/>
      <c r="AA93" s="668"/>
      <c r="AB93" s="668"/>
      <c r="AC93" s="668"/>
      <c r="AD93" s="668"/>
      <c r="AE93" s="668"/>
    </row>
    <row r="94" spans="1:31" ht="18.75" customHeight="1" hidden="1">
      <c r="A94" s="60"/>
      <c r="B94" s="665"/>
      <c r="C94" s="579"/>
      <c r="D94" s="667"/>
      <c r="E94" s="668"/>
      <c r="F94" s="668"/>
      <c r="G94" s="668"/>
      <c r="H94" s="668"/>
      <c r="I94" s="668"/>
      <c r="J94" s="668"/>
      <c r="K94" s="668"/>
      <c r="L94" s="668"/>
      <c r="M94" s="668"/>
      <c r="N94" s="668"/>
      <c r="O94" s="668"/>
      <c r="P94" s="668"/>
      <c r="Q94" s="668"/>
      <c r="R94" s="668"/>
      <c r="S94" s="668"/>
      <c r="T94" s="668"/>
      <c r="U94" s="668"/>
      <c r="V94" s="668"/>
      <c r="W94" s="668"/>
      <c r="X94" s="668"/>
      <c r="Y94" s="668"/>
      <c r="Z94" s="668"/>
      <c r="AA94" s="668"/>
      <c r="AB94" s="668"/>
      <c r="AC94" s="668"/>
      <c r="AD94" s="668"/>
      <c r="AE94" s="668"/>
    </row>
    <row r="95" spans="1:31" ht="18.75" customHeight="1" hidden="1">
      <c r="A95" s="60"/>
      <c r="B95" s="665"/>
      <c r="C95" s="579"/>
      <c r="D95" s="667"/>
      <c r="E95" s="668"/>
      <c r="F95" s="668"/>
      <c r="G95" s="668"/>
      <c r="H95" s="668"/>
      <c r="I95" s="668"/>
      <c r="J95" s="668"/>
      <c r="K95" s="668"/>
      <c r="L95" s="668"/>
      <c r="M95" s="668"/>
      <c r="N95" s="668"/>
      <c r="O95" s="668"/>
      <c r="P95" s="668"/>
      <c r="Q95" s="668"/>
      <c r="R95" s="668"/>
      <c r="S95" s="668"/>
      <c r="T95" s="668"/>
      <c r="U95" s="668"/>
      <c r="V95" s="668"/>
      <c r="W95" s="668"/>
      <c r="X95" s="668"/>
      <c r="Y95" s="668"/>
      <c r="Z95" s="668"/>
      <c r="AA95" s="668"/>
      <c r="AB95" s="668"/>
      <c r="AC95" s="668"/>
      <c r="AD95" s="668"/>
      <c r="AE95" s="668"/>
    </row>
    <row r="96" spans="1:31" ht="18.75" customHeight="1" hidden="1" thickBot="1">
      <c r="A96" s="60"/>
      <c r="B96" s="1097"/>
      <c r="C96" s="1098"/>
      <c r="D96" s="1098"/>
      <c r="E96" s="1098"/>
      <c r="F96" s="1098"/>
      <c r="G96" s="1098"/>
      <c r="H96" s="1098"/>
      <c r="I96" s="1098"/>
      <c r="J96" s="1098"/>
      <c r="K96" s="1098"/>
      <c r="L96" s="1098"/>
      <c r="M96" s="1098"/>
      <c r="N96" s="1098"/>
      <c r="O96" s="1098"/>
      <c r="P96" s="1098"/>
      <c r="Q96" s="1098"/>
      <c r="R96" s="1098"/>
      <c r="S96" s="1098"/>
      <c r="T96" s="1098"/>
      <c r="U96" s="1098"/>
      <c r="V96" s="1098"/>
      <c r="W96" s="1098"/>
      <c r="X96" s="1098"/>
      <c r="Y96" s="1098"/>
      <c r="Z96" s="1098"/>
      <c r="AA96" s="1098"/>
      <c r="AB96" s="1098"/>
      <c r="AC96" s="1098"/>
      <c r="AD96" s="1098"/>
      <c r="AE96" s="1098"/>
    </row>
    <row r="97" spans="1:31" ht="18.75" customHeight="1" hidden="1">
      <c r="A97" s="60"/>
      <c r="B97" s="664"/>
      <c r="C97" s="664"/>
      <c r="D97" s="664"/>
      <c r="E97" s="664"/>
      <c r="F97" s="664"/>
      <c r="G97" s="664"/>
      <c r="H97" s="664"/>
      <c r="I97" s="664"/>
      <c r="J97" s="664"/>
      <c r="K97" s="664"/>
      <c r="L97" s="664"/>
      <c r="M97" s="664"/>
      <c r="N97" s="664"/>
      <c r="O97" s="664"/>
      <c r="P97" s="664"/>
      <c r="Q97" s="664"/>
      <c r="R97" s="664"/>
      <c r="S97" s="664"/>
      <c r="T97" s="664"/>
      <c r="U97" s="664"/>
      <c r="V97" s="664"/>
      <c r="W97" s="664"/>
      <c r="X97" s="664"/>
      <c r="Y97" s="664"/>
      <c r="Z97" s="664"/>
      <c r="AA97" s="664"/>
      <c r="AB97" s="664"/>
      <c r="AC97" s="664"/>
      <c r="AD97" s="664"/>
      <c r="AE97" s="664"/>
    </row>
    <row r="98" spans="1:31" ht="12" customHeight="1" hidden="1">
      <c r="A98" s="60"/>
      <c r="B98" s="1099"/>
      <c r="C98" s="1099"/>
      <c r="D98" s="1099"/>
      <c r="E98" s="1099"/>
      <c r="F98" s="1099"/>
      <c r="G98" s="1099"/>
      <c r="H98" s="1099"/>
      <c r="I98" s="1099"/>
      <c r="J98" s="1099"/>
      <c r="K98" s="1099"/>
      <c r="L98" s="1099"/>
      <c r="M98" s="1099"/>
      <c r="N98" s="1099"/>
      <c r="O98" s="1099"/>
      <c r="P98" s="1099"/>
      <c r="Q98" s="1099"/>
      <c r="R98" s="1099"/>
      <c r="S98" s="1099"/>
      <c r="T98" s="1099"/>
      <c r="U98" s="1099"/>
      <c r="V98" s="1099"/>
      <c r="W98" s="1099"/>
      <c r="X98" s="1099"/>
      <c r="Y98" s="1099"/>
      <c r="Z98" s="1099"/>
      <c r="AA98" s="1099"/>
      <c r="AB98" s="1099"/>
      <c r="AC98" s="1099"/>
      <c r="AD98" s="1099"/>
      <c r="AE98" s="1099"/>
    </row>
    <row r="99" spans="1:31" ht="12" customHeight="1" hidden="1">
      <c r="A99" s="60"/>
      <c r="B99" s="1099"/>
      <c r="C99" s="1099"/>
      <c r="D99" s="1099"/>
      <c r="E99" s="1099"/>
      <c r="F99" s="1099"/>
      <c r="G99" s="1099"/>
      <c r="H99" s="1099"/>
      <c r="I99" s="1099"/>
      <c r="J99" s="1099"/>
      <c r="K99" s="1099"/>
      <c r="L99" s="1099"/>
      <c r="M99" s="1099"/>
      <c r="N99" s="1099"/>
      <c r="O99" s="1099"/>
      <c r="P99" s="1099"/>
      <c r="Q99" s="1099"/>
      <c r="R99" s="1099"/>
      <c r="S99" s="1099"/>
      <c r="T99" s="1099"/>
      <c r="U99" s="1099"/>
      <c r="V99" s="1099"/>
      <c r="W99" s="1099"/>
      <c r="X99" s="1099"/>
      <c r="Y99" s="1099"/>
      <c r="Z99" s="1099"/>
      <c r="AA99" s="1099"/>
      <c r="AB99" s="1099"/>
      <c r="AC99" s="1099"/>
      <c r="AD99" s="1099"/>
      <c r="AE99" s="1099"/>
    </row>
    <row r="100" spans="1:31" ht="12" customHeight="1" hidden="1">
      <c r="A100" s="60"/>
      <c r="B100" s="1099"/>
      <c r="C100" s="1099"/>
      <c r="D100" s="1099"/>
      <c r="E100" s="1099"/>
      <c r="F100" s="1099"/>
      <c r="G100" s="1099"/>
      <c r="H100" s="1099"/>
      <c r="I100" s="1099"/>
      <c r="J100" s="1099"/>
      <c r="K100" s="1099"/>
      <c r="L100" s="1099"/>
      <c r="M100" s="1099"/>
      <c r="N100" s="1099"/>
      <c r="O100" s="1099"/>
      <c r="P100" s="1099"/>
      <c r="Q100" s="1099"/>
      <c r="R100" s="1099"/>
      <c r="S100" s="1099"/>
      <c r="T100" s="1099"/>
      <c r="U100" s="1099"/>
      <c r="V100" s="1099"/>
      <c r="W100" s="1099"/>
      <c r="X100" s="1099"/>
      <c r="Y100" s="1099"/>
      <c r="Z100" s="1099"/>
      <c r="AA100" s="1099"/>
      <c r="AB100" s="1099"/>
      <c r="AC100" s="1099"/>
      <c r="AD100" s="1099"/>
      <c r="AE100" s="1099"/>
    </row>
    <row r="101" spans="1:31" ht="12" customHeight="1" hidden="1">
      <c r="A101" s="60"/>
      <c r="B101" s="1099"/>
      <c r="C101" s="1099"/>
      <c r="D101" s="1099"/>
      <c r="E101" s="1099"/>
      <c r="F101" s="1099"/>
      <c r="G101" s="1099"/>
      <c r="H101" s="1099"/>
      <c r="I101" s="1099"/>
      <c r="J101" s="1099"/>
      <c r="K101" s="1099"/>
      <c r="L101" s="1099"/>
      <c r="M101" s="1099"/>
      <c r="N101" s="1099"/>
      <c r="O101" s="1099"/>
      <c r="P101" s="1099"/>
      <c r="Q101" s="1099"/>
      <c r="R101" s="1099"/>
      <c r="S101" s="1099"/>
      <c r="T101" s="1099"/>
      <c r="U101" s="1099"/>
      <c r="V101" s="1099"/>
      <c r="W101" s="1099"/>
      <c r="X101" s="1099"/>
      <c r="Y101" s="1099"/>
      <c r="Z101" s="1099"/>
      <c r="AA101" s="1099"/>
      <c r="AB101" s="1099"/>
      <c r="AC101" s="1099"/>
      <c r="AD101" s="1099"/>
      <c r="AE101" s="1099"/>
    </row>
    <row r="102" spans="1:31" ht="12" customHeight="1" hidden="1">
      <c r="A102" s="60"/>
      <c r="B102" s="1099"/>
      <c r="C102" s="1099"/>
      <c r="D102" s="1099"/>
      <c r="E102" s="1099"/>
      <c r="F102" s="1099"/>
      <c r="G102" s="1099"/>
      <c r="H102" s="1099"/>
      <c r="I102" s="1099"/>
      <c r="J102" s="1099"/>
      <c r="K102" s="1099"/>
      <c r="L102" s="1099"/>
      <c r="M102" s="1099"/>
      <c r="N102" s="1099"/>
      <c r="O102" s="1099"/>
      <c r="P102" s="1099"/>
      <c r="Q102" s="1099"/>
      <c r="R102" s="1099"/>
      <c r="S102" s="1099"/>
      <c r="T102" s="1099"/>
      <c r="U102" s="1099"/>
      <c r="V102" s="1099"/>
      <c r="W102" s="1099"/>
      <c r="X102" s="1099"/>
      <c r="Y102" s="1099"/>
      <c r="Z102" s="1099"/>
      <c r="AA102" s="1099"/>
      <c r="AB102" s="1099"/>
      <c r="AC102" s="1099"/>
      <c r="AD102" s="1099"/>
      <c r="AE102" s="1099"/>
    </row>
    <row r="103" ht="12" customHeight="1" hidden="1"/>
    <row r="104" ht="12" customHeight="1" hidden="1"/>
    <row r="105" ht="12" customHeight="1" hidden="1"/>
    <row r="106" ht="12" customHeight="1" hidden="1"/>
    <row r="107" ht="12" customHeight="1" hidden="1"/>
    <row r="108" ht="12" customHeight="1" hidden="1"/>
    <row r="109" ht="9.75" customHeight="1" hidden="1"/>
    <row r="110" ht="9.75" customHeight="1" hidden="1"/>
  </sheetData>
  <sheetProtection/>
  <autoFilter ref="A7:AE91"/>
  <mergeCells count="6">
    <mergeCell ref="X6:AE6"/>
    <mergeCell ref="B6:D6"/>
    <mergeCell ref="F6:N6"/>
    <mergeCell ref="O6:W6"/>
    <mergeCell ref="B96:AE96"/>
    <mergeCell ref="B98:AE102"/>
  </mergeCells>
  <printOptions horizontalCentered="1"/>
  <pageMargins left="0.7874015748031497" right="0.7874015748031497" top="0.7874015748031497" bottom="0.7874015748031497" header="0.1968503937007874" footer="0.1968503937007874"/>
  <pageSetup cellComments="asDisplayed" horizontalDpi="600" verticalDpi="600" orientation="landscape" paperSize="8" scale="68" r:id="rId2"/>
  <rowBreaks count="1" manualBreakCount="1">
    <brk id="55" min="1" max="30" man="1"/>
  </rowBreaks>
  <drawing r:id="rId1"/>
</worksheet>
</file>

<file path=xl/worksheets/sheet5.xml><?xml version="1.0" encoding="utf-8"?>
<worksheet xmlns="http://schemas.openxmlformats.org/spreadsheetml/2006/main" xmlns:r="http://schemas.openxmlformats.org/officeDocument/2006/relationships">
  <dimension ref="A1:AL158"/>
  <sheetViews>
    <sheetView showZeros="0" view="pageBreakPreview" zoomScaleSheetLayoutView="100" zoomScalePageLayoutView="0" workbookViewId="0" topLeftCell="A1">
      <selection activeCell="AH148" sqref="AH148"/>
    </sheetView>
  </sheetViews>
  <sheetFormatPr defaultColWidth="8.796875" defaultRowHeight="15"/>
  <cols>
    <col min="1" max="1" width="3" style="0" customWidth="1"/>
    <col min="2" max="2" width="12.09765625" style="0" customWidth="1"/>
    <col min="3" max="3" width="3.19921875" style="0" customWidth="1"/>
    <col min="4" max="4" width="12.19921875" style="0" customWidth="1"/>
    <col min="5" max="5" width="16.5" style="0" customWidth="1"/>
    <col min="6" max="6" width="2.69921875" style="0" customWidth="1"/>
    <col min="7" max="25" width="2.8984375" style="0" customWidth="1"/>
    <col min="26" max="26" width="3" style="0" customWidth="1"/>
    <col min="27" max="36" width="2.8984375" style="0" customWidth="1"/>
    <col min="37" max="37" width="8.3984375" style="0" customWidth="1"/>
    <col min="38" max="38" width="9.5" style="0" customWidth="1"/>
    <col min="39" max="68" width="2.5" style="0" customWidth="1"/>
  </cols>
  <sheetData>
    <row r="1" spans="1:38" ht="14.25">
      <c r="A1" s="1"/>
      <c r="B1" s="187" t="s">
        <v>346</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spans="1:38" ht="29.25" customHeight="1">
      <c r="A2" s="1"/>
      <c r="B2" s="2" t="s">
        <v>0</v>
      </c>
      <c r="C2" s="3"/>
      <c r="D2" s="3"/>
      <c r="E2" s="3"/>
      <c r="F2" s="3"/>
      <c r="G2" s="3"/>
      <c r="H2" s="3"/>
      <c r="I2" s="3"/>
      <c r="J2" s="1"/>
      <c r="L2" s="3" t="s">
        <v>1</v>
      </c>
      <c r="M2" s="3">
        <v>26</v>
      </c>
      <c r="N2" s="3" t="s">
        <v>2</v>
      </c>
      <c r="O2" s="5">
        <v>4</v>
      </c>
      <c r="P2" s="3" t="s">
        <v>3</v>
      </c>
      <c r="Q2" s="3"/>
      <c r="S2" s="4" t="s">
        <v>4</v>
      </c>
      <c r="T2" s="3"/>
      <c r="X2" s="1105" t="s">
        <v>391</v>
      </c>
      <c r="Y2" s="1105"/>
      <c r="Z2" s="1105"/>
      <c r="AA2" s="1105"/>
      <c r="AB2" s="1105"/>
      <c r="AC2" s="1105"/>
      <c r="AD2" s="1105"/>
      <c r="AE2" s="1105"/>
      <c r="AF2" s="1105"/>
      <c r="AG2" s="1105"/>
      <c r="AH2" s="1105"/>
      <c r="AI2" s="1105"/>
      <c r="AJ2" s="1105"/>
      <c r="AK2" s="1105"/>
      <c r="AL2" s="1105"/>
    </row>
    <row r="3" spans="1:38" ht="21.75" customHeight="1">
      <c r="A3" s="1"/>
      <c r="B3" s="2"/>
      <c r="C3" s="6"/>
      <c r="D3" s="6"/>
      <c r="E3" s="3"/>
      <c r="F3" s="4" t="s">
        <v>7</v>
      </c>
      <c r="G3" s="3"/>
      <c r="H3" s="3"/>
      <c r="I3" s="3"/>
      <c r="J3" s="3"/>
      <c r="K3" s="1102" t="s">
        <v>596</v>
      </c>
      <c r="L3" s="1102"/>
      <c r="M3" s="1102"/>
      <c r="N3" s="1102"/>
      <c r="O3" s="1102"/>
      <c r="P3" s="3"/>
      <c r="Q3" s="4" t="s">
        <v>6</v>
      </c>
      <c r="S3" s="4" t="s">
        <v>38</v>
      </c>
      <c r="T3" s="3"/>
      <c r="V3" s="3"/>
      <c r="W3" s="1102" t="s">
        <v>597</v>
      </c>
      <c r="X3" s="1102"/>
      <c r="Y3" s="1102"/>
      <c r="Z3" s="1102"/>
      <c r="AA3" s="1102"/>
      <c r="AB3" s="1102"/>
      <c r="AC3" s="1102"/>
      <c r="AD3" s="1102"/>
      <c r="AE3" s="1102"/>
      <c r="AF3" s="1102"/>
      <c r="AG3" s="1102"/>
      <c r="AH3" s="1102"/>
      <c r="AI3" s="3"/>
      <c r="AJ3" s="4" t="s">
        <v>6</v>
      </c>
      <c r="AK3" s="3"/>
      <c r="AL3" s="3"/>
    </row>
    <row r="4" spans="1:38" ht="15.75" customHeight="1" thickBot="1">
      <c r="A4" s="1"/>
      <c r="B4" s="2"/>
      <c r="C4" s="6"/>
      <c r="D4" s="6"/>
      <c r="E4" s="3"/>
      <c r="F4" s="3"/>
      <c r="G4" s="3"/>
      <c r="H4" s="3"/>
      <c r="I4" s="3"/>
      <c r="J4" s="3"/>
      <c r="K4" s="3"/>
      <c r="L4" s="3"/>
      <c r="M4" s="3"/>
      <c r="N4" s="3"/>
      <c r="O4" s="3"/>
      <c r="P4" s="3"/>
      <c r="Q4" s="1"/>
      <c r="S4" s="4"/>
      <c r="T4" s="3"/>
      <c r="U4" s="3"/>
      <c r="V4" s="3"/>
      <c r="W4" s="3"/>
      <c r="X4" s="3"/>
      <c r="Y4" s="3"/>
      <c r="Z4" s="3"/>
      <c r="AA4" s="3"/>
      <c r="AB4" s="3"/>
      <c r="AC4" s="3"/>
      <c r="AD4" s="3"/>
      <c r="AE4" s="3"/>
      <c r="AF4" s="3"/>
      <c r="AG4" s="3"/>
      <c r="AH4" s="3"/>
      <c r="AI4" s="3"/>
      <c r="AJ4" s="3"/>
      <c r="AK4" s="3"/>
      <c r="AL4" s="3"/>
    </row>
    <row r="5" spans="1:38" ht="18" customHeight="1">
      <c r="A5" s="1"/>
      <c r="B5" s="409" t="s">
        <v>8</v>
      </c>
      <c r="C5" s="457" t="s">
        <v>9</v>
      </c>
      <c r="D5" s="459" t="s">
        <v>10</v>
      </c>
      <c r="E5" s="411" t="s">
        <v>11</v>
      </c>
      <c r="F5" s="412">
        <v>1</v>
      </c>
      <c r="G5" s="413">
        <v>2</v>
      </c>
      <c r="H5" s="413">
        <v>3</v>
      </c>
      <c r="I5" s="413">
        <v>4</v>
      </c>
      <c r="J5" s="413">
        <v>5</v>
      </c>
      <c r="K5" s="413">
        <v>6</v>
      </c>
      <c r="L5" s="413">
        <v>7</v>
      </c>
      <c r="M5" s="413">
        <v>8</v>
      </c>
      <c r="N5" s="413">
        <v>9</v>
      </c>
      <c r="O5" s="413">
        <v>10</v>
      </c>
      <c r="P5" s="413">
        <v>11</v>
      </c>
      <c r="Q5" s="413">
        <v>12</v>
      </c>
      <c r="R5" s="413">
        <v>13</v>
      </c>
      <c r="S5" s="413">
        <v>14</v>
      </c>
      <c r="T5" s="413">
        <v>15</v>
      </c>
      <c r="U5" s="413">
        <v>16</v>
      </c>
      <c r="V5" s="413">
        <v>17</v>
      </c>
      <c r="W5" s="413">
        <v>18</v>
      </c>
      <c r="X5" s="413">
        <v>19</v>
      </c>
      <c r="Y5" s="413">
        <v>20</v>
      </c>
      <c r="Z5" s="413">
        <v>21</v>
      </c>
      <c r="AA5" s="413">
        <v>22</v>
      </c>
      <c r="AB5" s="413">
        <v>23</v>
      </c>
      <c r="AC5" s="413">
        <v>24</v>
      </c>
      <c r="AD5" s="413">
        <v>25</v>
      </c>
      <c r="AE5" s="413">
        <v>26</v>
      </c>
      <c r="AF5" s="413">
        <v>27</v>
      </c>
      <c r="AG5" s="413">
        <v>28</v>
      </c>
      <c r="AH5" s="413">
        <v>29</v>
      </c>
      <c r="AI5" s="413">
        <v>30</v>
      </c>
      <c r="AJ5" s="414"/>
      <c r="AK5" s="415" t="s">
        <v>236</v>
      </c>
      <c r="AL5" s="1108" t="s">
        <v>13</v>
      </c>
    </row>
    <row r="6" spans="1:38" ht="27" customHeight="1" thickBot="1">
      <c r="A6" s="1"/>
      <c r="B6" s="416"/>
      <c r="C6" s="417" t="s">
        <v>14</v>
      </c>
      <c r="D6" s="418"/>
      <c r="E6" s="460"/>
      <c r="F6" s="767" t="s">
        <v>70</v>
      </c>
      <c r="G6" s="767" t="s">
        <v>186</v>
      </c>
      <c r="H6" s="767" t="s">
        <v>187</v>
      </c>
      <c r="I6" s="767" t="s">
        <v>188</v>
      </c>
      <c r="J6" s="767" t="s">
        <v>189</v>
      </c>
      <c r="K6" s="767" t="s">
        <v>48</v>
      </c>
      <c r="L6" s="767" t="s">
        <v>184</v>
      </c>
      <c r="M6" s="767" t="s">
        <v>185</v>
      </c>
      <c r="N6" s="767" t="s">
        <v>186</v>
      </c>
      <c r="O6" s="767" t="s">
        <v>187</v>
      </c>
      <c r="P6" s="767" t="s">
        <v>188</v>
      </c>
      <c r="Q6" s="767" t="s">
        <v>189</v>
      </c>
      <c r="R6" s="767" t="s">
        <v>48</v>
      </c>
      <c r="S6" s="767" t="s">
        <v>184</v>
      </c>
      <c r="T6" s="767" t="s">
        <v>185</v>
      </c>
      <c r="U6" s="767" t="s">
        <v>186</v>
      </c>
      <c r="V6" s="767" t="s">
        <v>187</v>
      </c>
      <c r="W6" s="767" t="s">
        <v>188</v>
      </c>
      <c r="X6" s="767" t="s">
        <v>189</v>
      </c>
      <c r="Y6" s="767" t="s">
        <v>48</v>
      </c>
      <c r="Z6" s="767" t="s">
        <v>184</v>
      </c>
      <c r="AA6" s="767" t="s">
        <v>185</v>
      </c>
      <c r="AB6" s="767" t="s">
        <v>186</v>
      </c>
      <c r="AC6" s="767" t="s">
        <v>187</v>
      </c>
      <c r="AD6" s="767" t="s">
        <v>188</v>
      </c>
      <c r="AE6" s="767" t="s">
        <v>189</v>
      </c>
      <c r="AF6" s="767" t="s">
        <v>48</v>
      </c>
      <c r="AG6" s="767" t="s">
        <v>184</v>
      </c>
      <c r="AH6" s="767" t="s">
        <v>185</v>
      </c>
      <c r="AI6" s="767" t="s">
        <v>186</v>
      </c>
      <c r="AJ6" s="332"/>
      <c r="AK6" s="419" t="s">
        <v>15</v>
      </c>
      <c r="AL6" s="1109"/>
    </row>
    <row r="7" spans="1:38" ht="21.75" customHeight="1">
      <c r="A7" s="1"/>
      <c r="B7" s="445" t="s">
        <v>16</v>
      </c>
      <c r="C7" s="446" t="s">
        <v>78</v>
      </c>
      <c r="D7" s="450" t="s">
        <v>323</v>
      </c>
      <c r="E7" s="420" t="s">
        <v>349</v>
      </c>
      <c r="F7" s="761">
        <v>8</v>
      </c>
      <c r="G7" s="761">
        <v>8</v>
      </c>
      <c r="H7" s="762">
        <v>8</v>
      </c>
      <c r="I7" s="762">
        <v>8</v>
      </c>
      <c r="J7" s="762"/>
      <c r="K7" s="762"/>
      <c r="L7" s="762">
        <v>8</v>
      </c>
      <c r="M7" s="762">
        <v>8</v>
      </c>
      <c r="N7" s="762">
        <v>8</v>
      </c>
      <c r="O7" s="762">
        <v>8</v>
      </c>
      <c r="P7" s="762">
        <v>8</v>
      </c>
      <c r="Q7" s="762"/>
      <c r="R7" s="762"/>
      <c r="S7" s="762">
        <v>8</v>
      </c>
      <c r="T7" s="762">
        <v>8</v>
      </c>
      <c r="U7" s="762">
        <v>8</v>
      </c>
      <c r="V7" s="762">
        <v>8</v>
      </c>
      <c r="W7" s="762">
        <v>8</v>
      </c>
      <c r="X7" s="762"/>
      <c r="Y7" s="762"/>
      <c r="Z7" s="762">
        <v>8</v>
      </c>
      <c r="AA7" s="762">
        <v>8</v>
      </c>
      <c r="AB7" s="762">
        <v>8</v>
      </c>
      <c r="AC7" s="762">
        <v>8</v>
      </c>
      <c r="AD7" s="762">
        <v>8</v>
      </c>
      <c r="AE7" s="762"/>
      <c r="AF7" s="762">
        <v>8</v>
      </c>
      <c r="AG7" s="762"/>
      <c r="AH7" s="762"/>
      <c r="AI7" s="762">
        <v>8</v>
      </c>
      <c r="AJ7" s="763"/>
      <c r="AK7" s="434">
        <f>SUM(F7:AJ7)</f>
        <v>168</v>
      </c>
      <c r="AL7" s="431"/>
    </row>
    <row r="8" spans="1:38" ht="21.75" customHeight="1" thickBot="1">
      <c r="A8" s="1"/>
      <c r="B8" s="448"/>
      <c r="C8" s="430"/>
      <c r="D8" s="449"/>
      <c r="E8" s="421"/>
      <c r="F8" s="764"/>
      <c r="G8" s="759"/>
      <c r="H8" s="759"/>
      <c r="I8" s="759"/>
      <c r="J8" s="759"/>
      <c r="K8" s="759"/>
      <c r="L8" s="759"/>
      <c r="M8" s="759"/>
      <c r="N8" s="759"/>
      <c r="O8" s="759"/>
      <c r="P8" s="759"/>
      <c r="Q8" s="759"/>
      <c r="R8" s="759"/>
      <c r="S8" s="759"/>
      <c r="T8" s="759"/>
      <c r="U8" s="759"/>
      <c r="V8" s="759"/>
      <c r="W8" s="759"/>
      <c r="X8" s="759"/>
      <c r="Y8" s="759"/>
      <c r="Z8" s="759"/>
      <c r="AA8" s="759"/>
      <c r="AB8" s="759"/>
      <c r="AC8" s="759"/>
      <c r="AD8" s="759"/>
      <c r="AE8" s="759"/>
      <c r="AF8" s="759"/>
      <c r="AG8" s="759"/>
      <c r="AH8" s="759"/>
      <c r="AI8" s="759"/>
      <c r="AJ8" s="765"/>
      <c r="AK8" s="435"/>
      <c r="AL8" s="432"/>
    </row>
    <row r="9" spans="1:38" ht="21.75" customHeight="1" thickBot="1">
      <c r="A9" s="1"/>
      <c r="B9" s="1120" t="s">
        <v>324</v>
      </c>
      <c r="C9" s="1121"/>
      <c r="D9" s="1121"/>
      <c r="E9" s="1121"/>
      <c r="F9" s="1121"/>
      <c r="G9" s="1121"/>
      <c r="H9" s="1121"/>
      <c r="I9" s="1121"/>
      <c r="J9" s="1121"/>
      <c r="K9" s="1121"/>
      <c r="L9" s="1121"/>
      <c r="M9" s="1121"/>
      <c r="N9" s="1121"/>
      <c r="O9" s="1121"/>
      <c r="P9" s="1121"/>
      <c r="Q9" s="1121"/>
      <c r="R9" s="1121"/>
      <c r="S9" s="1121"/>
      <c r="T9" s="1121"/>
      <c r="U9" s="1121"/>
      <c r="V9" s="1121"/>
      <c r="W9" s="1121"/>
      <c r="X9" s="1121"/>
      <c r="Y9" s="1121"/>
      <c r="Z9" s="1121"/>
      <c r="AA9" s="1121"/>
      <c r="AB9" s="1121"/>
      <c r="AC9" s="1121"/>
      <c r="AD9" s="1121"/>
      <c r="AE9" s="1121"/>
      <c r="AF9" s="1121"/>
      <c r="AG9" s="1121"/>
      <c r="AH9" s="1121"/>
      <c r="AI9" s="1121"/>
      <c r="AJ9" s="1121"/>
      <c r="AK9" s="436">
        <f>SUM(AK7)</f>
        <v>168</v>
      </c>
      <c r="AL9" s="433"/>
    </row>
    <row r="10" spans="1:38" ht="21" customHeight="1">
      <c r="A10" s="1"/>
      <c r="B10" s="445" t="s">
        <v>17</v>
      </c>
      <c r="C10" s="867" t="s">
        <v>82</v>
      </c>
      <c r="D10" s="450" t="s">
        <v>280</v>
      </c>
      <c r="E10" s="420" t="s">
        <v>78</v>
      </c>
      <c r="F10" s="751"/>
      <c r="G10" s="752"/>
      <c r="H10" s="752">
        <v>2</v>
      </c>
      <c r="I10" s="752"/>
      <c r="J10" s="752"/>
      <c r="K10" s="752"/>
      <c r="L10" s="752">
        <v>2</v>
      </c>
      <c r="M10" s="752"/>
      <c r="N10" s="752"/>
      <c r="O10" s="752">
        <v>2</v>
      </c>
      <c r="P10" s="752"/>
      <c r="Q10" s="752"/>
      <c r="R10" s="752"/>
      <c r="S10" s="752">
        <v>2</v>
      </c>
      <c r="T10" s="752"/>
      <c r="U10" s="752"/>
      <c r="V10" s="752">
        <v>2</v>
      </c>
      <c r="W10" s="752"/>
      <c r="X10" s="752"/>
      <c r="Y10" s="752"/>
      <c r="Z10" s="752">
        <v>2</v>
      </c>
      <c r="AA10" s="752"/>
      <c r="AB10" s="752"/>
      <c r="AC10" s="752">
        <v>2</v>
      </c>
      <c r="AD10" s="752"/>
      <c r="AE10" s="752"/>
      <c r="AF10" s="752"/>
      <c r="AG10" s="752">
        <v>2</v>
      </c>
      <c r="AH10" s="752"/>
      <c r="AI10" s="752"/>
      <c r="AJ10" s="753"/>
      <c r="AK10" s="434">
        <f>SUM(F10:AJ10)</f>
        <v>16</v>
      </c>
      <c r="AL10" s="1110" t="s">
        <v>12</v>
      </c>
    </row>
    <row r="11" spans="1:38" ht="21" customHeight="1">
      <c r="A11" s="1"/>
      <c r="B11" s="451" t="s">
        <v>17</v>
      </c>
      <c r="C11" s="868" t="s">
        <v>82</v>
      </c>
      <c r="D11" s="452" t="s">
        <v>276</v>
      </c>
      <c r="E11" s="422" t="s">
        <v>578</v>
      </c>
      <c r="F11" s="754"/>
      <c r="G11" s="755"/>
      <c r="H11" s="755"/>
      <c r="I11" s="755">
        <v>2</v>
      </c>
      <c r="J11" s="755"/>
      <c r="K11" s="755"/>
      <c r="L11" s="755"/>
      <c r="M11" s="755"/>
      <c r="N11" s="755"/>
      <c r="O11" s="755"/>
      <c r="P11" s="755"/>
      <c r="Q11" s="755"/>
      <c r="R11" s="755"/>
      <c r="S11" s="755"/>
      <c r="T11" s="755"/>
      <c r="U11" s="755"/>
      <c r="V11" s="755"/>
      <c r="W11" s="755">
        <v>2</v>
      </c>
      <c r="X11" s="755"/>
      <c r="Y11" s="755"/>
      <c r="Z11" s="755"/>
      <c r="AA11" s="755"/>
      <c r="AB11" s="755"/>
      <c r="AC11" s="755"/>
      <c r="AD11" s="755"/>
      <c r="AE11" s="755"/>
      <c r="AF11" s="755"/>
      <c r="AG11" s="755"/>
      <c r="AH11" s="755"/>
      <c r="AI11" s="755"/>
      <c r="AJ11" s="756"/>
      <c r="AK11" s="437">
        <f>SUM(F11:AJ11)</f>
        <v>4</v>
      </c>
      <c r="AL11" s="1110"/>
    </row>
    <row r="12" spans="1:38" ht="21.75" customHeight="1" thickBot="1">
      <c r="A12" s="1"/>
      <c r="B12" s="448" t="s">
        <v>17</v>
      </c>
      <c r="C12" s="869" t="s">
        <v>82</v>
      </c>
      <c r="D12" s="453" t="s">
        <v>277</v>
      </c>
      <c r="E12" s="423" t="s">
        <v>82</v>
      </c>
      <c r="F12" s="757"/>
      <c r="G12" s="758"/>
      <c r="H12" s="758"/>
      <c r="I12" s="758"/>
      <c r="J12" s="758"/>
      <c r="K12" s="758"/>
      <c r="L12" s="758"/>
      <c r="M12" s="758"/>
      <c r="N12" s="758"/>
      <c r="O12" s="758"/>
      <c r="P12" s="758">
        <v>2</v>
      </c>
      <c r="Q12" s="758"/>
      <c r="R12" s="758"/>
      <c r="S12" s="759"/>
      <c r="T12" s="758"/>
      <c r="U12" s="758"/>
      <c r="V12" s="758"/>
      <c r="W12" s="758"/>
      <c r="X12" s="758"/>
      <c r="Y12" s="758"/>
      <c r="Z12" s="758"/>
      <c r="AA12" s="758"/>
      <c r="AB12" s="758"/>
      <c r="AC12" s="758"/>
      <c r="AD12" s="758">
        <v>2</v>
      </c>
      <c r="AE12" s="758"/>
      <c r="AF12" s="758"/>
      <c r="AG12" s="759"/>
      <c r="AH12" s="758"/>
      <c r="AI12" s="758"/>
      <c r="AJ12" s="760"/>
      <c r="AK12" s="435">
        <f>SUM(F12:AJ12)</f>
        <v>4</v>
      </c>
      <c r="AL12" s="1110"/>
    </row>
    <row r="13" spans="1:38" ht="21.75" customHeight="1" thickBot="1">
      <c r="A13" s="1"/>
      <c r="B13" s="1120" t="s">
        <v>325</v>
      </c>
      <c r="C13" s="1121"/>
      <c r="D13" s="1121"/>
      <c r="E13" s="1121"/>
      <c r="F13" s="1121"/>
      <c r="G13" s="1121"/>
      <c r="H13" s="1121"/>
      <c r="I13" s="1121"/>
      <c r="J13" s="1121"/>
      <c r="K13" s="1121"/>
      <c r="L13" s="1121"/>
      <c r="M13" s="1121"/>
      <c r="N13" s="1121"/>
      <c r="O13" s="1121"/>
      <c r="P13" s="1121"/>
      <c r="Q13" s="1121"/>
      <c r="R13" s="1121"/>
      <c r="S13" s="1121"/>
      <c r="T13" s="1121"/>
      <c r="U13" s="1121"/>
      <c r="V13" s="1121"/>
      <c r="W13" s="1121"/>
      <c r="X13" s="1121"/>
      <c r="Y13" s="1121"/>
      <c r="Z13" s="1121"/>
      <c r="AA13" s="1121"/>
      <c r="AB13" s="1121"/>
      <c r="AC13" s="1121"/>
      <c r="AD13" s="1121"/>
      <c r="AE13" s="1121"/>
      <c r="AF13" s="1121"/>
      <c r="AG13" s="1121"/>
      <c r="AH13" s="1121"/>
      <c r="AI13" s="1121"/>
      <c r="AJ13" s="1121"/>
      <c r="AK13" s="436">
        <f>SUM(AK10:AK12)</f>
        <v>24</v>
      </c>
      <c r="AL13" s="1111"/>
    </row>
    <row r="14" spans="1:38" ht="21.75" customHeight="1">
      <c r="A14" s="1"/>
      <c r="B14" s="444" t="s">
        <v>326</v>
      </c>
      <c r="C14" s="446" t="s">
        <v>78</v>
      </c>
      <c r="D14" s="454" t="s">
        <v>79</v>
      </c>
      <c r="E14" s="425" t="s">
        <v>86</v>
      </c>
      <c r="F14" s="344">
        <v>6.4</v>
      </c>
      <c r="G14" s="320">
        <v>6.4</v>
      </c>
      <c r="H14" s="315">
        <v>6.4</v>
      </c>
      <c r="I14" s="748" t="s">
        <v>256</v>
      </c>
      <c r="J14" s="315"/>
      <c r="K14" s="315"/>
      <c r="L14" s="315">
        <v>6.4</v>
      </c>
      <c r="M14" s="315">
        <v>6.4</v>
      </c>
      <c r="N14" s="315">
        <v>6.4</v>
      </c>
      <c r="O14" s="315">
        <v>6.4</v>
      </c>
      <c r="P14" s="315">
        <v>6.4</v>
      </c>
      <c r="Q14" s="315"/>
      <c r="R14" s="315"/>
      <c r="S14" s="315">
        <v>6.4</v>
      </c>
      <c r="T14" s="315">
        <v>6.4</v>
      </c>
      <c r="U14" s="315">
        <v>6.4</v>
      </c>
      <c r="V14" s="315">
        <v>6.4</v>
      </c>
      <c r="W14" s="315">
        <v>6.4</v>
      </c>
      <c r="X14" s="315"/>
      <c r="Y14" s="315"/>
      <c r="Z14" s="748" t="s">
        <v>256</v>
      </c>
      <c r="AA14" s="315">
        <v>6.4</v>
      </c>
      <c r="AB14" s="315">
        <v>6.4</v>
      </c>
      <c r="AC14" s="315">
        <v>6.4</v>
      </c>
      <c r="AD14" s="315">
        <v>6.4</v>
      </c>
      <c r="AE14" s="315">
        <v>6.4</v>
      </c>
      <c r="AF14" s="315"/>
      <c r="AG14" s="315">
        <v>6.4</v>
      </c>
      <c r="AH14" s="315"/>
      <c r="AI14" s="315">
        <v>6.4</v>
      </c>
      <c r="AJ14" s="315"/>
      <c r="AK14" s="434">
        <f>SUM(F14:AJ14)</f>
        <v>128.00000000000003</v>
      </c>
      <c r="AL14" s="440">
        <f>AK14/$J$42</f>
        <v>0.7619047619047621</v>
      </c>
    </row>
    <row r="15" spans="1:38" ht="21.75" customHeight="1">
      <c r="A15" s="1"/>
      <c r="B15" s="1002" t="s">
        <v>327</v>
      </c>
      <c r="C15" s="870" t="s">
        <v>78</v>
      </c>
      <c r="D15" s="1003" t="s">
        <v>79</v>
      </c>
      <c r="E15" s="426" t="s">
        <v>579</v>
      </c>
      <c r="F15" s="321">
        <v>1.6</v>
      </c>
      <c r="G15" s="321">
        <v>1.6</v>
      </c>
      <c r="H15" s="321">
        <v>1.6</v>
      </c>
      <c r="I15" s="321">
        <v>1.6</v>
      </c>
      <c r="J15" s="321"/>
      <c r="K15" s="321"/>
      <c r="L15" s="321">
        <v>1.6</v>
      </c>
      <c r="M15" s="321">
        <v>1.6</v>
      </c>
      <c r="N15" s="321">
        <v>1.6</v>
      </c>
      <c r="O15" s="321">
        <v>1.6</v>
      </c>
      <c r="P15" s="321">
        <v>1.6</v>
      </c>
      <c r="Q15" s="321"/>
      <c r="R15" s="321"/>
      <c r="S15" s="321">
        <v>1.6</v>
      </c>
      <c r="T15" s="321">
        <v>1.6</v>
      </c>
      <c r="U15" s="321">
        <v>1.6</v>
      </c>
      <c r="V15" s="321">
        <v>1.6</v>
      </c>
      <c r="W15" s="321">
        <v>1.6</v>
      </c>
      <c r="X15" s="321"/>
      <c r="Y15" s="321"/>
      <c r="Z15" s="321">
        <v>1.6</v>
      </c>
      <c r="AA15" s="321">
        <v>1.6</v>
      </c>
      <c r="AB15" s="321">
        <v>1.6</v>
      </c>
      <c r="AC15" s="321">
        <v>1.6</v>
      </c>
      <c r="AD15" s="749" t="s">
        <v>256</v>
      </c>
      <c r="AE15" s="321"/>
      <c r="AF15" s="321"/>
      <c r="AG15" s="321">
        <v>1.6</v>
      </c>
      <c r="AH15" s="321">
        <v>1.6</v>
      </c>
      <c r="AI15" s="321">
        <v>1.6</v>
      </c>
      <c r="AJ15" s="321"/>
      <c r="AK15" s="437">
        <f>SUM(F15:AJ15)</f>
        <v>33.60000000000001</v>
      </c>
      <c r="AL15" s="441">
        <f>AK15/$J$42</f>
        <v>0.20000000000000004</v>
      </c>
    </row>
    <row r="16" spans="1:38" ht="21.75" customHeight="1" thickBot="1">
      <c r="A16" s="1"/>
      <c r="B16" s="995" t="s">
        <v>327</v>
      </c>
      <c r="C16" s="996" t="s">
        <v>78</v>
      </c>
      <c r="D16" s="997" t="s">
        <v>79</v>
      </c>
      <c r="E16" s="998" t="s">
        <v>87</v>
      </c>
      <c r="F16" s="999" t="s">
        <v>270</v>
      </c>
      <c r="G16" s="1000">
        <v>8</v>
      </c>
      <c r="H16" s="999" t="s">
        <v>270</v>
      </c>
      <c r="I16" s="1000">
        <v>8</v>
      </c>
      <c r="J16" s="1000"/>
      <c r="K16" s="999" t="s">
        <v>270</v>
      </c>
      <c r="L16" s="999" t="s">
        <v>270</v>
      </c>
      <c r="M16" s="1000"/>
      <c r="N16" s="999" t="s">
        <v>270</v>
      </c>
      <c r="O16" s="1000"/>
      <c r="P16" s="999" t="s">
        <v>270</v>
      </c>
      <c r="Q16" s="999" t="s">
        <v>270</v>
      </c>
      <c r="R16" s="1000"/>
      <c r="S16" s="999" t="s">
        <v>270</v>
      </c>
      <c r="T16" s="1000"/>
      <c r="U16" s="999" t="s">
        <v>270</v>
      </c>
      <c r="V16" s="1000"/>
      <c r="W16" s="999" t="s">
        <v>270</v>
      </c>
      <c r="X16" s="1000"/>
      <c r="Y16" s="1000"/>
      <c r="Z16" s="999" t="s">
        <v>270</v>
      </c>
      <c r="AA16" s="999" t="s">
        <v>270</v>
      </c>
      <c r="AB16" s="1000">
        <v>8</v>
      </c>
      <c r="AC16" s="1000"/>
      <c r="AD16" s="1000"/>
      <c r="AE16" s="999" t="s">
        <v>270</v>
      </c>
      <c r="AF16" s="1000"/>
      <c r="AG16" s="1000">
        <v>8</v>
      </c>
      <c r="AH16" s="999" t="s">
        <v>270</v>
      </c>
      <c r="AI16" s="999" t="s">
        <v>270</v>
      </c>
      <c r="AJ16" s="1000"/>
      <c r="AK16" s="1001">
        <f>SUM(F16:AJ16)</f>
        <v>32</v>
      </c>
      <c r="AL16" s="443">
        <f>AK16/$J$42</f>
        <v>0.19047619047619047</v>
      </c>
    </row>
    <row r="17" spans="1:38" ht="21.75" customHeight="1" thickBot="1">
      <c r="A17" s="1"/>
      <c r="B17" s="1120" t="s">
        <v>244</v>
      </c>
      <c r="C17" s="1121"/>
      <c r="D17" s="1121"/>
      <c r="E17" s="1121"/>
      <c r="F17" s="1121"/>
      <c r="G17" s="1121"/>
      <c r="H17" s="1121"/>
      <c r="I17" s="1121"/>
      <c r="J17" s="1121"/>
      <c r="K17" s="1121"/>
      <c r="L17" s="1121"/>
      <c r="M17" s="1121"/>
      <c r="N17" s="1121"/>
      <c r="O17" s="1121"/>
      <c r="P17" s="1121"/>
      <c r="Q17" s="1121"/>
      <c r="R17" s="1121"/>
      <c r="S17" s="1121"/>
      <c r="T17" s="1121"/>
      <c r="U17" s="1121"/>
      <c r="V17" s="1121"/>
      <c r="W17" s="1121"/>
      <c r="X17" s="1121"/>
      <c r="Y17" s="1121"/>
      <c r="Z17" s="1121"/>
      <c r="AA17" s="1121"/>
      <c r="AB17" s="1121"/>
      <c r="AC17" s="1121"/>
      <c r="AD17" s="1121"/>
      <c r="AE17" s="1121"/>
      <c r="AF17" s="1121"/>
      <c r="AG17" s="1121"/>
      <c r="AH17" s="1121"/>
      <c r="AI17" s="1121"/>
      <c r="AJ17" s="1121"/>
      <c r="AK17" s="439">
        <f>SUM(AK14:AK16)</f>
        <v>193.60000000000002</v>
      </c>
      <c r="AL17" s="443">
        <f>SUM(AL14:AL16)</f>
        <v>1.1523809523809527</v>
      </c>
    </row>
    <row r="18" spans="1:38" ht="21.75" customHeight="1" thickBot="1">
      <c r="A18" s="1"/>
      <c r="B18" s="1013" t="s">
        <v>326</v>
      </c>
      <c r="C18" s="1014" t="s">
        <v>349</v>
      </c>
      <c r="D18" s="1015" t="s">
        <v>258</v>
      </c>
      <c r="E18" s="425" t="s">
        <v>88</v>
      </c>
      <c r="F18" s="344">
        <v>8</v>
      </c>
      <c r="G18" s="315">
        <v>8</v>
      </c>
      <c r="H18" s="315">
        <v>8</v>
      </c>
      <c r="I18" s="315">
        <v>8</v>
      </c>
      <c r="J18" s="315">
        <v>8</v>
      </c>
      <c r="K18" s="315"/>
      <c r="L18" s="1016" t="s">
        <v>256</v>
      </c>
      <c r="M18" s="315">
        <v>8</v>
      </c>
      <c r="N18" s="315">
        <v>8</v>
      </c>
      <c r="O18" s="315">
        <v>8</v>
      </c>
      <c r="P18" s="315">
        <v>8</v>
      </c>
      <c r="Q18" s="315"/>
      <c r="R18" s="315"/>
      <c r="S18" s="315">
        <v>8</v>
      </c>
      <c r="T18" s="315">
        <v>8</v>
      </c>
      <c r="U18" s="315">
        <v>8</v>
      </c>
      <c r="V18" s="315">
        <v>8</v>
      </c>
      <c r="W18" s="315">
        <v>8</v>
      </c>
      <c r="X18" s="315"/>
      <c r="Y18" s="315"/>
      <c r="Z18" s="315">
        <v>8</v>
      </c>
      <c r="AA18" s="315">
        <v>8</v>
      </c>
      <c r="AB18" s="315">
        <v>8</v>
      </c>
      <c r="AC18" s="315">
        <v>8</v>
      </c>
      <c r="AD18" s="315">
        <v>8</v>
      </c>
      <c r="AE18" s="315"/>
      <c r="AF18" s="315">
        <v>8</v>
      </c>
      <c r="AG18" s="315">
        <v>8</v>
      </c>
      <c r="AH18" s="315"/>
      <c r="AI18" s="315">
        <v>8</v>
      </c>
      <c r="AJ18" s="315"/>
      <c r="AK18" s="1017">
        <f>SUM(F18:AJ18)</f>
        <v>176</v>
      </c>
      <c r="AL18" s="1018">
        <f>AK18/$J$42</f>
        <v>1.0476190476190477</v>
      </c>
    </row>
    <row r="19" spans="1:38" ht="21.75" customHeight="1" thickBot="1">
      <c r="A19" s="1"/>
      <c r="B19" s="1124" t="s">
        <v>431</v>
      </c>
      <c r="C19" s="1125"/>
      <c r="D19" s="1125"/>
      <c r="E19" s="1125"/>
      <c r="F19" s="1125"/>
      <c r="G19" s="1125"/>
      <c r="H19" s="1125"/>
      <c r="I19" s="1125"/>
      <c r="J19" s="1125"/>
      <c r="K19" s="1125"/>
      <c r="L19" s="1125"/>
      <c r="M19" s="1125"/>
      <c r="N19" s="1125"/>
      <c r="O19" s="1125"/>
      <c r="P19" s="1125"/>
      <c r="Q19" s="1125"/>
      <c r="R19" s="1125"/>
      <c r="S19" s="1125"/>
      <c r="T19" s="1125"/>
      <c r="U19" s="1125"/>
      <c r="V19" s="1125"/>
      <c r="W19" s="1125"/>
      <c r="X19" s="1125"/>
      <c r="Y19" s="1125"/>
      <c r="Z19" s="1125"/>
      <c r="AA19" s="1125"/>
      <c r="AB19" s="1125"/>
      <c r="AC19" s="1125"/>
      <c r="AD19" s="1125"/>
      <c r="AE19" s="1125"/>
      <c r="AF19" s="1125"/>
      <c r="AG19" s="1125"/>
      <c r="AH19" s="1125"/>
      <c r="AI19" s="1125"/>
      <c r="AJ19" s="1125"/>
      <c r="AK19" s="1019">
        <f>SUM(AK18)</f>
        <v>176</v>
      </c>
      <c r="AL19" s="1020">
        <f>SUM(AL18)</f>
        <v>1.0476190476190477</v>
      </c>
    </row>
    <row r="20" spans="1:38" ht="21.75" customHeight="1">
      <c r="A20" s="1"/>
      <c r="B20" s="776" t="s">
        <v>333</v>
      </c>
      <c r="C20" s="446" t="s">
        <v>78</v>
      </c>
      <c r="D20" s="424" t="s">
        <v>231</v>
      </c>
      <c r="E20" s="575" t="s">
        <v>580</v>
      </c>
      <c r="F20" s="327">
        <v>4</v>
      </c>
      <c r="G20" s="316">
        <v>4</v>
      </c>
      <c r="H20" s="316">
        <v>4</v>
      </c>
      <c r="I20" s="316">
        <v>4</v>
      </c>
      <c r="J20" s="709" t="s">
        <v>264</v>
      </c>
      <c r="K20" s="316"/>
      <c r="L20" s="749" t="s">
        <v>256</v>
      </c>
      <c r="M20" s="316">
        <v>4</v>
      </c>
      <c r="N20" s="316">
        <v>4</v>
      </c>
      <c r="O20" s="316">
        <v>4</v>
      </c>
      <c r="P20" s="316">
        <v>4</v>
      </c>
      <c r="Q20" s="316"/>
      <c r="R20" s="316"/>
      <c r="S20" s="316">
        <v>4</v>
      </c>
      <c r="T20" s="316">
        <v>4</v>
      </c>
      <c r="U20" s="316">
        <v>4</v>
      </c>
      <c r="V20" s="316">
        <v>4</v>
      </c>
      <c r="W20" s="316">
        <v>4</v>
      </c>
      <c r="X20" s="316"/>
      <c r="Y20" s="316"/>
      <c r="Z20" s="316">
        <v>4</v>
      </c>
      <c r="AA20" s="316">
        <v>4</v>
      </c>
      <c r="AB20" s="316">
        <v>4</v>
      </c>
      <c r="AC20" s="316">
        <v>4</v>
      </c>
      <c r="AD20" s="316">
        <v>4</v>
      </c>
      <c r="AE20" s="316"/>
      <c r="AF20" s="709" t="s">
        <v>264</v>
      </c>
      <c r="AG20" s="316">
        <v>4</v>
      </c>
      <c r="AH20" s="316">
        <v>4</v>
      </c>
      <c r="AI20" s="749" t="s">
        <v>256</v>
      </c>
      <c r="AJ20" s="353"/>
      <c r="AK20" s="434">
        <f>SUM(F20:AJ20)</f>
        <v>80</v>
      </c>
      <c r="AL20" s="440">
        <f>AK20/$J$42</f>
        <v>0.47619047619047616</v>
      </c>
    </row>
    <row r="21" spans="1:38" ht="21.75" customHeight="1">
      <c r="A21" s="1"/>
      <c r="B21" s="777" t="s">
        <v>334</v>
      </c>
      <c r="C21" s="870" t="s">
        <v>78</v>
      </c>
      <c r="D21" s="428" t="s">
        <v>231</v>
      </c>
      <c r="E21" s="426" t="s">
        <v>89</v>
      </c>
      <c r="F21" s="321">
        <v>1.6</v>
      </c>
      <c r="G21" s="321">
        <v>1.6</v>
      </c>
      <c r="H21" s="321">
        <v>1.6</v>
      </c>
      <c r="I21" s="749" t="s">
        <v>256</v>
      </c>
      <c r="J21" s="321"/>
      <c r="K21" s="321"/>
      <c r="L21" s="321">
        <v>1.6</v>
      </c>
      <c r="M21" s="321">
        <v>1.6</v>
      </c>
      <c r="N21" s="321">
        <v>1.6</v>
      </c>
      <c r="O21" s="321">
        <v>1.6</v>
      </c>
      <c r="P21" s="321">
        <v>1.6</v>
      </c>
      <c r="Q21" s="321"/>
      <c r="R21" s="321"/>
      <c r="S21" s="321">
        <v>1.6</v>
      </c>
      <c r="T21" s="321">
        <v>1.6</v>
      </c>
      <c r="U21" s="321">
        <v>1.6</v>
      </c>
      <c r="V21" s="321">
        <v>1.6</v>
      </c>
      <c r="W21" s="321">
        <v>1.6</v>
      </c>
      <c r="X21" s="321"/>
      <c r="Y21" s="321"/>
      <c r="Z21" s="749" t="s">
        <v>256</v>
      </c>
      <c r="AA21" s="321">
        <v>1.6</v>
      </c>
      <c r="AB21" s="321">
        <v>1.6</v>
      </c>
      <c r="AC21" s="321">
        <v>1.6</v>
      </c>
      <c r="AD21" s="321">
        <v>1.6</v>
      </c>
      <c r="AE21" s="321">
        <v>1.6</v>
      </c>
      <c r="AF21" s="321"/>
      <c r="AG21" s="321">
        <v>1.6</v>
      </c>
      <c r="AH21" s="321"/>
      <c r="AI21" s="321">
        <v>1.6</v>
      </c>
      <c r="AJ21" s="355"/>
      <c r="AK21" s="437">
        <f>SUM(F21:AJ21)</f>
        <v>32.00000000000001</v>
      </c>
      <c r="AL21" s="441">
        <f>AK21/$J$42</f>
        <v>0.19047619047619052</v>
      </c>
    </row>
    <row r="22" spans="1:38" ht="21.75" customHeight="1">
      <c r="A22" s="1"/>
      <c r="B22" s="777" t="s">
        <v>332</v>
      </c>
      <c r="C22" s="870" t="s">
        <v>78</v>
      </c>
      <c r="D22" s="428" t="s">
        <v>231</v>
      </c>
      <c r="E22" s="426" t="s">
        <v>581</v>
      </c>
      <c r="F22" s="321">
        <v>6.4</v>
      </c>
      <c r="G22" s="321">
        <v>6.4</v>
      </c>
      <c r="H22" s="321">
        <v>6.4</v>
      </c>
      <c r="I22" s="321">
        <v>6.4</v>
      </c>
      <c r="J22" s="321"/>
      <c r="K22" s="321"/>
      <c r="L22" s="321">
        <v>6.4</v>
      </c>
      <c r="M22" s="321">
        <v>6.4</v>
      </c>
      <c r="N22" s="321">
        <v>6.4</v>
      </c>
      <c r="O22" s="321">
        <v>6.4</v>
      </c>
      <c r="P22" s="321">
        <v>6.4</v>
      </c>
      <c r="Q22" s="321"/>
      <c r="R22" s="321"/>
      <c r="S22" s="321">
        <v>6.4</v>
      </c>
      <c r="T22" s="321">
        <v>6.4</v>
      </c>
      <c r="U22" s="321">
        <v>6.4</v>
      </c>
      <c r="V22" s="321">
        <v>6.4</v>
      </c>
      <c r="W22" s="321">
        <v>6.4</v>
      </c>
      <c r="X22" s="321"/>
      <c r="Y22" s="321"/>
      <c r="Z22" s="321">
        <v>6.4</v>
      </c>
      <c r="AA22" s="321">
        <v>6.4</v>
      </c>
      <c r="AB22" s="321">
        <v>6.4</v>
      </c>
      <c r="AC22" s="321">
        <v>6.4</v>
      </c>
      <c r="AD22" s="749" t="s">
        <v>256</v>
      </c>
      <c r="AE22" s="321"/>
      <c r="AF22" s="321"/>
      <c r="AG22" s="321">
        <v>6.4</v>
      </c>
      <c r="AH22" s="321">
        <v>6.4</v>
      </c>
      <c r="AI22" s="321">
        <v>6.4</v>
      </c>
      <c r="AJ22" s="355"/>
      <c r="AK22" s="437">
        <f>SUM(F22:AJ22)</f>
        <v>134.40000000000003</v>
      </c>
      <c r="AL22" s="441">
        <f>AK22/$J$42</f>
        <v>0.8000000000000002</v>
      </c>
    </row>
    <row r="23" spans="1:38" ht="21.75" customHeight="1" thickBot="1">
      <c r="A23" s="1"/>
      <c r="B23" s="778" t="s">
        <v>331</v>
      </c>
      <c r="C23" s="449" t="s">
        <v>78</v>
      </c>
      <c r="D23" s="427" t="s">
        <v>231</v>
      </c>
      <c r="E23" s="423" t="s">
        <v>582</v>
      </c>
      <c r="F23" s="766" t="s">
        <v>270</v>
      </c>
      <c r="G23" s="358">
        <v>8</v>
      </c>
      <c r="H23" s="766" t="s">
        <v>270</v>
      </c>
      <c r="I23" s="766" t="s">
        <v>270</v>
      </c>
      <c r="J23" s="329"/>
      <c r="K23" s="329"/>
      <c r="L23" s="766" t="s">
        <v>270</v>
      </c>
      <c r="M23" s="766" t="s">
        <v>270</v>
      </c>
      <c r="N23" s="329"/>
      <c r="O23" s="329">
        <v>8</v>
      </c>
      <c r="P23" s="766" t="s">
        <v>270</v>
      </c>
      <c r="Q23" s="766" t="s">
        <v>270</v>
      </c>
      <c r="R23" s="766" t="s">
        <v>270</v>
      </c>
      <c r="S23" s="358"/>
      <c r="T23" s="358">
        <v>8</v>
      </c>
      <c r="U23" s="766" t="s">
        <v>270</v>
      </c>
      <c r="V23" s="766" t="s">
        <v>270</v>
      </c>
      <c r="W23" s="766" t="s">
        <v>270</v>
      </c>
      <c r="X23" s="329"/>
      <c r="Y23" s="766" t="s">
        <v>270</v>
      </c>
      <c r="Z23" s="766" t="s">
        <v>270</v>
      </c>
      <c r="AA23" s="766" t="s">
        <v>270</v>
      </c>
      <c r="AB23" s="329"/>
      <c r="AC23" s="766" t="s">
        <v>270</v>
      </c>
      <c r="AD23" s="329"/>
      <c r="AE23" s="329"/>
      <c r="AF23" s="766" t="s">
        <v>270</v>
      </c>
      <c r="AG23" s="358">
        <v>8</v>
      </c>
      <c r="AH23" s="329"/>
      <c r="AI23" s="766" t="s">
        <v>270</v>
      </c>
      <c r="AJ23" s="359"/>
      <c r="AK23" s="435">
        <f>SUM(F23:AJ23)</f>
        <v>32</v>
      </c>
      <c r="AL23" s="442">
        <f>AK23/$J$42</f>
        <v>0.19047619047619047</v>
      </c>
    </row>
    <row r="24" spans="1:38" ht="21.75" customHeight="1" thickBot="1">
      <c r="A24" s="1"/>
      <c r="B24" s="1120" t="s">
        <v>245</v>
      </c>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601">
        <f>SUM(AK20:AK23)</f>
        <v>278.40000000000003</v>
      </c>
      <c r="AL24" s="443">
        <f>SUM(AL20:AL23)</f>
        <v>1.6571428571428573</v>
      </c>
    </row>
    <row r="25" spans="1:38" ht="21.75" customHeight="1">
      <c r="A25" s="1"/>
      <c r="B25" s="445" t="s">
        <v>271</v>
      </c>
      <c r="C25" s="446" t="s">
        <v>78</v>
      </c>
      <c r="D25" s="454" t="s">
        <v>271</v>
      </c>
      <c r="E25" s="425" t="s">
        <v>583</v>
      </c>
      <c r="F25" s="363"/>
      <c r="G25" s="316"/>
      <c r="H25" s="316">
        <v>8</v>
      </c>
      <c r="I25" s="316">
        <v>8</v>
      </c>
      <c r="J25" s="316">
        <v>8</v>
      </c>
      <c r="K25" s="316">
        <v>8</v>
      </c>
      <c r="L25" s="316">
        <v>8</v>
      </c>
      <c r="M25" s="316"/>
      <c r="N25" s="316"/>
      <c r="O25" s="316">
        <v>8</v>
      </c>
      <c r="P25" s="316">
        <v>8</v>
      </c>
      <c r="Q25" s="316">
        <v>8</v>
      </c>
      <c r="R25" s="316">
        <v>8</v>
      </c>
      <c r="S25" s="316">
        <v>8</v>
      </c>
      <c r="T25" s="316"/>
      <c r="U25" s="316"/>
      <c r="V25" s="316">
        <v>8</v>
      </c>
      <c r="W25" s="316">
        <v>8</v>
      </c>
      <c r="X25" s="316">
        <v>8</v>
      </c>
      <c r="Y25" s="316">
        <v>8</v>
      </c>
      <c r="Z25" s="316"/>
      <c r="AA25" s="316"/>
      <c r="AB25" s="316"/>
      <c r="AC25" s="316">
        <v>8</v>
      </c>
      <c r="AD25" s="316">
        <v>8</v>
      </c>
      <c r="AE25" s="316">
        <v>8</v>
      </c>
      <c r="AF25" s="316">
        <v>8</v>
      </c>
      <c r="AG25" s="316">
        <v>8</v>
      </c>
      <c r="AH25" s="316"/>
      <c r="AI25" s="316">
        <v>8</v>
      </c>
      <c r="AJ25" s="321"/>
      <c r="AK25" s="434">
        <f>SUM(F25:AJ25)</f>
        <v>160</v>
      </c>
      <c r="AL25" s="1106"/>
    </row>
    <row r="26" spans="1:38" ht="21.75" customHeight="1" thickBot="1">
      <c r="A26" s="1"/>
      <c r="B26" s="455" t="s">
        <v>271</v>
      </c>
      <c r="C26" s="449" t="s">
        <v>78</v>
      </c>
      <c r="D26" s="456" t="s">
        <v>271</v>
      </c>
      <c r="E26" s="429" t="s">
        <v>584</v>
      </c>
      <c r="F26" s="346"/>
      <c r="G26" s="329"/>
      <c r="H26" s="329">
        <v>8</v>
      </c>
      <c r="I26" s="329">
        <v>8</v>
      </c>
      <c r="J26" s="329">
        <v>8</v>
      </c>
      <c r="K26" s="329">
        <v>8</v>
      </c>
      <c r="L26" s="329">
        <v>8</v>
      </c>
      <c r="M26" s="329"/>
      <c r="N26" s="329"/>
      <c r="O26" s="329">
        <v>8</v>
      </c>
      <c r="P26" s="329">
        <v>8</v>
      </c>
      <c r="Q26" s="329">
        <v>8</v>
      </c>
      <c r="R26" s="750" t="s">
        <v>274</v>
      </c>
      <c r="S26" s="329"/>
      <c r="T26" s="329"/>
      <c r="U26" s="750" t="s">
        <v>256</v>
      </c>
      <c r="V26" s="329">
        <v>8</v>
      </c>
      <c r="W26" s="329">
        <v>8</v>
      </c>
      <c r="X26" s="329">
        <v>8</v>
      </c>
      <c r="Y26" s="329">
        <v>8</v>
      </c>
      <c r="Z26" s="329">
        <v>8</v>
      </c>
      <c r="AA26" s="329"/>
      <c r="AB26" s="329"/>
      <c r="AC26" s="329">
        <v>8</v>
      </c>
      <c r="AD26" s="329">
        <v>8</v>
      </c>
      <c r="AE26" s="329">
        <v>8</v>
      </c>
      <c r="AF26" s="329">
        <v>8</v>
      </c>
      <c r="AG26" s="329">
        <v>8</v>
      </c>
      <c r="AH26" s="329"/>
      <c r="AI26" s="329">
        <v>8</v>
      </c>
      <c r="AJ26" s="329"/>
      <c r="AK26" s="435">
        <f>SUM(F26:AJ26)</f>
        <v>152</v>
      </c>
      <c r="AL26" s="1107"/>
    </row>
    <row r="27" spans="1:38" s="39" customFormat="1" ht="18" customHeight="1">
      <c r="A27" s="37"/>
      <c r="B27" s="38" t="s">
        <v>18</v>
      </c>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row>
    <row r="28" spans="1:38" s="48" customFormat="1" ht="21.75" customHeight="1">
      <c r="A28" s="1112"/>
      <c r="B28" s="41" t="s">
        <v>19</v>
      </c>
      <c r="C28" s="42"/>
      <c r="D28" s="43"/>
      <c r="E28" s="44"/>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5"/>
      <c r="AL28" s="45"/>
    </row>
    <row r="29" spans="1:38" s="39" customFormat="1" ht="18" customHeight="1">
      <c r="A29" s="1112"/>
      <c r="B29" s="49"/>
      <c r="C29" s="49"/>
      <c r="D29" s="50" t="s">
        <v>20</v>
      </c>
      <c r="E29" s="49"/>
      <c r="F29" s="49"/>
      <c r="G29" s="49"/>
      <c r="H29" s="49"/>
      <c r="I29" s="49"/>
      <c r="J29" s="49"/>
      <c r="K29" s="49"/>
      <c r="L29" s="49"/>
      <c r="M29" s="49"/>
      <c r="N29" s="49"/>
      <c r="O29" s="49"/>
      <c r="P29" s="49"/>
      <c r="Q29" s="49"/>
      <c r="R29" s="49"/>
      <c r="S29" s="49"/>
      <c r="T29" s="49"/>
      <c r="U29" s="49"/>
      <c r="V29" s="49"/>
      <c r="W29" s="49"/>
      <c r="X29" s="49"/>
      <c r="Y29" s="708" t="s">
        <v>386</v>
      </c>
      <c r="Z29" s="49"/>
      <c r="AB29" s="701"/>
      <c r="AC29" s="701"/>
      <c r="AD29" s="701"/>
      <c r="AE29" s="701"/>
      <c r="AF29" s="705"/>
      <c r="AK29" s="37"/>
      <c r="AL29" s="37"/>
    </row>
    <row r="30" spans="1:38" s="39" customFormat="1" ht="7.5" customHeight="1">
      <c r="A30" s="40"/>
      <c r="B30" s="49"/>
      <c r="C30" s="49"/>
      <c r="D30" s="50"/>
      <c r="E30" s="49"/>
      <c r="F30" s="49"/>
      <c r="G30" s="49"/>
      <c r="H30" s="49"/>
      <c r="I30" s="49"/>
      <c r="J30" s="49"/>
      <c r="K30" s="49"/>
      <c r="L30" s="49"/>
      <c r="M30" s="49"/>
      <c r="N30" s="49"/>
      <c r="O30" s="49"/>
      <c r="P30" s="49"/>
      <c r="Q30" s="49"/>
      <c r="R30" s="49"/>
      <c r="S30" s="49"/>
      <c r="T30" s="49"/>
      <c r="U30" s="49"/>
      <c r="V30" s="49"/>
      <c r="W30" s="49"/>
      <c r="X30" s="49"/>
      <c r="Y30" s="701"/>
      <c r="Z30" s="49"/>
      <c r="AB30" s="701"/>
      <c r="AC30" s="701"/>
      <c r="AD30" s="701"/>
      <c r="AE30" s="701"/>
      <c r="AF30" s="705"/>
      <c r="AK30" s="37"/>
      <c r="AL30" s="37"/>
    </row>
    <row r="31" spans="1:38" s="39" customFormat="1" ht="18" customHeight="1">
      <c r="A31" s="40"/>
      <c r="B31" s="51" t="s">
        <v>121</v>
      </c>
      <c r="C31" s="49"/>
      <c r="D31" s="50"/>
      <c r="E31" s="49"/>
      <c r="F31" s="49"/>
      <c r="G31" s="49"/>
      <c r="H31" s="49"/>
      <c r="I31" s="49"/>
      <c r="J31" s="49"/>
      <c r="K31" s="49"/>
      <c r="L31" s="49"/>
      <c r="M31" s="49"/>
      <c r="N31" s="49"/>
      <c r="O31" s="49"/>
      <c r="P31" s="49"/>
      <c r="Q31" s="49"/>
      <c r="R31" s="49"/>
      <c r="S31" s="49"/>
      <c r="T31" s="49"/>
      <c r="U31" s="49"/>
      <c r="V31" s="49"/>
      <c r="W31" s="49"/>
      <c r="X31" s="49"/>
      <c r="Y31" s="739" t="s">
        <v>264</v>
      </c>
      <c r="Z31" s="49"/>
      <c r="AA31" s="406" t="s">
        <v>384</v>
      </c>
      <c r="AB31" s="702"/>
      <c r="AC31" s="406"/>
      <c r="AD31" s="701"/>
      <c r="AE31" s="701"/>
      <c r="AF31" s="705"/>
      <c r="AK31" s="37"/>
      <c r="AL31" s="37"/>
    </row>
    <row r="32" spans="1:38" s="39" customFormat="1" ht="7.5" customHeight="1">
      <c r="A32" s="40"/>
      <c r="B32" s="52"/>
      <c r="C32" s="49"/>
      <c r="D32" s="50"/>
      <c r="E32" s="49"/>
      <c r="F32" s="49"/>
      <c r="G32" s="49"/>
      <c r="H32" s="49"/>
      <c r="I32" s="49"/>
      <c r="J32" s="49"/>
      <c r="K32" s="49"/>
      <c r="L32" s="49"/>
      <c r="M32" s="49"/>
      <c r="N32" s="49"/>
      <c r="O32" s="49"/>
      <c r="P32" s="49"/>
      <c r="Q32" s="49"/>
      <c r="R32" s="49"/>
      <c r="S32" s="49"/>
      <c r="T32" s="49"/>
      <c r="U32" s="49"/>
      <c r="V32" s="49"/>
      <c r="W32" s="49"/>
      <c r="X32" s="49"/>
      <c r="Y32" s="701"/>
      <c r="Z32" s="49"/>
      <c r="AA32" s="406"/>
      <c r="AB32" s="702"/>
      <c r="AC32" s="406"/>
      <c r="AD32" s="701"/>
      <c r="AE32" s="701"/>
      <c r="AF32" s="705"/>
      <c r="AK32" s="37"/>
      <c r="AL32" s="37"/>
    </row>
    <row r="33" spans="1:38" ht="16.5" customHeight="1" thickBot="1">
      <c r="A33" s="4"/>
      <c r="B33" s="4" t="s">
        <v>21</v>
      </c>
      <c r="C33" s="3"/>
      <c r="D33" s="53"/>
      <c r="E33" s="54"/>
      <c r="F33" s="55"/>
      <c r="G33" s="55"/>
      <c r="H33" s="55"/>
      <c r="I33" s="55"/>
      <c r="J33" s="55"/>
      <c r="K33" s="55"/>
      <c r="L33" s="55"/>
      <c r="M33" s="55"/>
      <c r="N33" s="55"/>
      <c r="O33" s="55"/>
      <c r="P33" s="55"/>
      <c r="Q33" s="55"/>
      <c r="R33" s="55"/>
      <c r="S33" s="55"/>
      <c r="T33" s="55"/>
      <c r="U33" s="55"/>
      <c r="V33" s="55"/>
      <c r="W33" s="55"/>
      <c r="X33" s="55"/>
      <c r="Y33" s="706" t="s">
        <v>382</v>
      </c>
      <c r="Z33" s="55"/>
      <c r="AA33" s="54" t="s">
        <v>383</v>
      </c>
      <c r="AB33" s="489"/>
      <c r="AC33" s="54"/>
      <c r="AD33" s="55"/>
      <c r="AE33" s="55"/>
      <c r="AF33" s="611"/>
      <c r="AK33" s="56"/>
      <c r="AL33" s="57"/>
    </row>
    <row r="34" spans="1:38" s="68" customFormat="1" ht="25.5" customHeight="1" thickBot="1">
      <c r="A34" s="58"/>
      <c r="B34" s="58" t="s">
        <v>22</v>
      </c>
      <c r="C34" s="59"/>
      <c r="D34" s="60"/>
      <c r="E34" s="60"/>
      <c r="F34" s="60"/>
      <c r="G34" s="61"/>
      <c r="H34" s="62"/>
      <c r="I34" s="1113">
        <v>5</v>
      </c>
      <c r="J34" s="1114"/>
      <c r="K34" s="60" t="s">
        <v>23</v>
      </c>
      <c r="L34" s="63" t="s">
        <v>24</v>
      </c>
      <c r="M34" s="60"/>
      <c r="N34" s="60" t="s">
        <v>25</v>
      </c>
      <c r="O34" s="1115">
        <v>40</v>
      </c>
      <c r="P34" s="1116"/>
      <c r="Q34" s="60" t="s">
        <v>26</v>
      </c>
      <c r="R34" s="60"/>
      <c r="S34" s="63" t="s">
        <v>27</v>
      </c>
      <c r="T34" s="64"/>
      <c r="U34" s="64"/>
      <c r="V34" s="64"/>
      <c r="W34" s="64"/>
      <c r="X34" s="64"/>
      <c r="Y34" s="771" t="s">
        <v>256</v>
      </c>
      <c r="Z34" s="69"/>
      <c r="AA34" s="627" t="s">
        <v>385</v>
      </c>
      <c r="AB34" s="703"/>
      <c r="AC34" s="703"/>
      <c r="AD34" s="704"/>
      <c r="AE34" s="403"/>
      <c r="AF34" s="403"/>
      <c r="AG34" s="67"/>
      <c r="AH34" s="67"/>
      <c r="AI34" s="67"/>
      <c r="AJ34" s="67"/>
      <c r="AK34" s="67"/>
      <c r="AL34" s="67"/>
    </row>
    <row r="35" spans="1:38" s="68" customFormat="1" ht="7.5" customHeight="1" thickBot="1">
      <c r="A35" s="58"/>
      <c r="B35" s="59"/>
      <c r="C35" s="59"/>
      <c r="D35" s="60"/>
      <c r="E35" s="60"/>
      <c r="F35" s="60"/>
      <c r="G35" s="61"/>
      <c r="H35" s="60"/>
      <c r="I35" s="63"/>
      <c r="J35" s="60"/>
      <c r="K35" s="60"/>
      <c r="L35" s="61"/>
      <c r="M35" s="63"/>
      <c r="N35" s="60"/>
      <c r="O35" s="60"/>
      <c r="P35" s="63"/>
      <c r="R35" s="64"/>
      <c r="S35" s="64"/>
      <c r="T35" s="64"/>
      <c r="U35" s="64"/>
      <c r="V35" s="64"/>
      <c r="W35" s="64"/>
      <c r="X35" s="64"/>
      <c r="Y35" s="70"/>
      <c r="Z35" s="69"/>
      <c r="AA35" s="627"/>
      <c r="AB35" s="707"/>
      <c r="AC35" s="707"/>
      <c r="AD35" s="70"/>
      <c r="AE35" s="70"/>
      <c r="AF35" s="70"/>
      <c r="AG35" s="70"/>
      <c r="AH35" s="70"/>
      <c r="AI35" s="70"/>
      <c r="AJ35" s="70"/>
      <c r="AK35" s="71"/>
      <c r="AL35" s="71"/>
    </row>
    <row r="36" spans="1:38" s="68" customFormat="1" ht="25.5" customHeight="1" thickBot="1">
      <c r="A36" s="58"/>
      <c r="B36" s="58" t="s">
        <v>28</v>
      </c>
      <c r="C36" s="59"/>
      <c r="D36" s="60"/>
      <c r="E36" s="60"/>
      <c r="F36" s="1113">
        <f>O34/I34</f>
        <v>8</v>
      </c>
      <c r="G36" s="1114"/>
      <c r="H36" s="60" t="s">
        <v>26</v>
      </c>
      <c r="J36" s="63" t="s">
        <v>29</v>
      </c>
      <c r="K36" s="60"/>
      <c r="L36" s="61"/>
      <c r="M36" s="63"/>
      <c r="N36" s="60"/>
      <c r="O36" s="60"/>
      <c r="P36" s="63"/>
      <c r="R36" s="64"/>
      <c r="S36" s="64"/>
      <c r="T36" s="64"/>
      <c r="U36" s="64"/>
      <c r="V36" s="64"/>
      <c r="W36" s="64"/>
      <c r="X36" s="64"/>
      <c r="AB36" s="707"/>
      <c r="AC36" s="707"/>
      <c r="AD36" s="70"/>
      <c r="AE36" s="70"/>
      <c r="AF36" s="70"/>
      <c r="AG36" s="70"/>
      <c r="AH36" s="70"/>
      <c r="AI36" s="70"/>
      <c r="AJ36" s="70"/>
      <c r="AK36" s="71"/>
      <c r="AL36" s="71"/>
    </row>
    <row r="37" spans="1:38" s="68" customFormat="1" ht="7.5" customHeight="1" thickBot="1">
      <c r="A37" s="58"/>
      <c r="B37" s="59"/>
      <c r="C37" s="59"/>
      <c r="D37" s="60"/>
      <c r="E37" s="60"/>
      <c r="F37" s="72"/>
      <c r="G37" s="73"/>
      <c r="H37" s="60"/>
      <c r="I37" s="63"/>
      <c r="J37" s="60"/>
      <c r="K37" s="60"/>
      <c r="L37" s="61"/>
      <c r="M37" s="63"/>
      <c r="N37" s="60"/>
      <c r="O37" s="60"/>
      <c r="P37" s="63"/>
      <c r="R37" s="64"/>
      <c r="S37" s="64"/>
      <c r="T37" s="64"/>
      <c r="U37" s="64"/>
      <c r="V37" s="64"/>
      <c r="W37" s="64"/>
      <c r="X37" s="64"/>
      <c r="Y37" s="64"/>
      <c r="Z37" s="69"/>
      <c r="AA37" s="707"/>
      <c r="AB37" s="707"/>
      <c r="AC37" s="707"/>
      <c r="AD37" s="70"/>
      <c r="AE37" s="70"/>
      <c r="AF37" s="70"/>
      <c r="AG37" s="70"/>
      <c r="AH37" s="70"/>
      <c r="AI37" s="70"/>
      <c r="AJ37" s="70"/>
      <c r="AK37" s="71"/>
      <c r="AL37" s="71"/>
    </row>
    <row r="38" spans="1:38" s="68" customFormat="1" ht="21.75" customHeight="1" thickBot="1">
      <c r="A38" s="74"/>
      <c r="B38" s="75" t="s">
        <v>405</v>
      </c>
      <c r="C38" s="62"/>
      <c r="E38" s="62"/>
      <c r="F38" s="1117">
        <v>21</v>
      </c>
      <c r="G38" s="1118"/>
      <c r="H38" s="1119"/>
      <c r="I38" s="74" t="s">
        <v>31</v>
      </c>
      <c r="S38" s="60"/>
      <c r="T38" s="60"/>
      <c r="U38" s="60"/>
      <c r="V38" s="60"/>
      <c r="W38" s="60"/>
      <c r="X38" s="60"/>
      <c r="Y38" s="60"/>
      <c r="Z38" s="60"/>
      <c r="AA38" s="60"/>
      <c r="AB38" s="60"/>
      <c r="AC38" s="60"/>
      <c r="AD38" s="60"/>
      <c r="AE38" s="60"/>
      <c r="AF38" s="60"/>
      <c r="AG38" s="60"/>
      <c r="AH38" s="60"/>
      <c r="AI38" s="60"/>
      <c r="AJ38" s="60"/>
      <c r="AK38" s="76"/>
      <c r="AL38" s="76"/>
    </row>
    <row r="39" spans="1:38" s="68" customFormat="1" ht="21.75" customHeight="1">
      <c r="A39" s="74" t="s">
        <v>135</v>
      </c>
      <c r="B39" s="63"/>
      <c r="C39" s="60"/>
      <c r="E39" s="60"/>
      <c r="F39" s="77"/>
      <c r="G39" s="60"/>
      <c r="H39" s="74"/>
      <c r="S39" s="60"/>
      <c r="T39" s="60"/>
      <c r="U39" s="60"/>
      <c r="V39" s="60"/>
      <c r="W39" s="60"/>
      <c r="X39" s="60"/>
      <c r="Y39" s="60"/>
      <c r="Z39" s="60"/>
      <c r="AA39" s="60"/>
      <c r="AB39" s="60"/>
      <c r="AC39" s="60"/>
      <c r="AD39" s="60"/>
      <c r="AE39" s="60"/>
      <c r="AF39" s="60"/>
      <c r="AG39" s="60"/>
      <c r="AH39" s="60"/>
      <c r="AI39" s="60"/>
      <c r="AJ39" s="60"/>
      <c r="AK39" s="76"/>
      <c r="AL39" s="76"/>
    </row>
    <row r="40" spans="1:38" s="68" customFormat="1" ht="21.75" customHeight="1">
      <c r="A40" s="74" t="s">
        <v>136</v>
      </c>
      <c r="B40" s="63"/>
      <c r="C40" s="60"/>
      <c r="E40" s="60"/>
      <c r="F40" s="77"/>
      <c r="G40" s="60"/>
      <c r="H40" s="74"/>
      <c r="S40" s="60"/>
      <c r="T40" s="60"/>
      <c r="U40" s="60"/>
      <c r="V40" s="60"/>
      <c r="W40" s="60"/>
      <c r="X40" s="60"/>
      <c r="Y40" s="60"/>
      <c r="Z40" s="60"/>
      <c r="AA40" s="60"/>
      <c r="AB40" s="60"/>
      <c r="AC40" s="60"/>
      <c r="AD40" s="60"/>
      <c r="AE40" s="60"/>
      <c r="AF40" s="60"/>
      <c r="AG40" s="60"/>
      <c r="AH40" s="60"/>
      <c r="AI40" s="60"/>
      <c r="AJ40" s="60"/>
      <c r="AK40" s="76"/>
      <c r="AL40" s="76"/>
    </row>
    <row r="41" spans="1:38" s="68" customFormat="1" ht="7.5" customHeight="1" thickBot="1">
      <c r="A41" s="74"/>
      <c r="B41" s="63"/>
      <c r="C41" s="60"/>
      <c r="E41" s="60"/>
      <c r="F41" s="77"/>
      <c r="G41" s="60"/>
      <c r="H41" s="74" t="s">
        <v>336</v>
      </c>
      <c r="S41" s="60"/>
      <c r="T41" s="60"/>
      <c r="U41" s="60"/>
      <c r="V41" s="60"/>
      <c r="W41" s="60"/>
      <c r="X41" s="60"/>
      <c r="Y41" s="60"/>
      <c r="Z41" s="60"/>
      <c r="AA41" s="60"/>
      <c r="AB41" s="60"/>
      <c r="AC41" s="60"/>
      <c r="AD41" s="60"/>
      <c r="AE41" s="60"/>
      <c r="AF41" s="60"/>
      <c r="AG41" s="60"/>
      <c r="AH41" s="60"/>
      <c r="AI41" s="60"/>
      <c r="AJ41" s="60"/>
      <c r="AK41" s="76"/>
      <c r="AL41" s="76"/>
    </row>
    <row r="42" spans="1:38" s="68" customFormat="1" ht="27" customHeight="1" thickBot="1">
      <c r="A42" s="74"/>
      <c r="B42" s="75" t="s">
        <v>34</v>
      </c>
      <c r="C42" s="74"/>
      <c r="E42" s="74"/>
      <c r="F42" s="74" t="s">
        <v>35</v>
      </c>
      <c r="J42" s="1071">
        <f>F36*F38</f>
        <v>168</v>
      </c>
      <c r="K42" s="1072"/>
      <c r="L42" s="1073"/>
      <c r="M42" s="74" t="s">
        <v>26</v>
      </c>
      <c r="O42" s="74" t="s">
        <v>36</v>
      </c>
      <c r="AE42" s="63"/>
      <c r="AF42" s="60"/>
      <c r="AG42" s="60"/>
      <c r="AH42" s="60"/>
      <c r="AI42" s="60"/>
      <c r="AJ42" s="60"/>
      <c r="AK42" s="60"/>
      <c r="AL42" s="60"/>
    </row>
    <row r="43" s="68" customFormat="1" ht="7.5" customHeight="1"/>
    <row r="44" s="68" customFormat="1" ht="27" customHeight="1">
      <c r="A44" s="74" t="s">
        <v>134</v>
      </c>
    </row>
    <row r="45" s="68" customFormat="1" ht="9" customHeight="1" thickBot="1">
      <c r="B45" s="74"/>
    </row>
    <row r="46" spans="2:22" s="68" customFormat="1" ht="27" customHeight="1" thickBot="1">
      <c r="B46" s="58" t="s">
        <v>118</v>
      </c>
      <c r="H46" s="1074">
        <v>0.6979166666666666</v>
      </c>
      <c r="I46" s="1075"/>
      <c r="J46" s="1075"/>
      <c r="K46" s="1075"/>
      <c r="L46" s="1075"/>
      <c r="M46" s="1076"/>
      <c r="O46" s="68" t="s">
        <v>116</v>
      </c>
      <c r="Q46" s="1074">
        <v>0.3645833333333333</v>
      </c>
      <c r="R46" s="1075"/>
      <c r="S46" s="1075"/>
      <c r="T46" s="1075"/>
      <c r="U46" s="1075"/>
      <c r="V46" s="1076"/>
    </row>
    <row r="47" s="68" customFormat="1" ht="27" customHeight="1">
      <c r="B47" s="63" t="s">
        <v>117</v>
      </c>
    </row>
    <row r="48" spans="1:38" ht="31.5" customHeight="1">
      <c r="A48" s="1"/>
      <c r="B48" s="2" t="s">
        <v>0</v>
      </c>
      <c r="C48" s="3"/>
      <c r="D48" s="3"/>
      <c r="E48" s="3"/>
      <c r="F48" s="3"/>
      <c r="G48" s="3"/>
      <c r="H48" s="3"/>
      <c r="I48" s="3"/>
      <c r="J48" s="1"/>
      <c r="L48" s="3" t="s">
        <v>1</v>
      </c>
      <c r="M48" s="3">
        <v>26</v>
      </c>
      <c r="N48" s="3" t="s">
        <v>2</v>
      </c>
      <c r="O48" s="5">
        <v>4</v>
      </c>
      <c r="P48" s="3" t="s">
        <v>3</v>
      </c>
      <c r="Q48" s="3"/>
      <c r="S48" s="4" t="s">
        <v>4</v>
      </c>
      <c r="T48" s="3"/>
      <c r="X48" s="1105" t="s">
        <v>391</v>
      </c>
      <c r="Y48" s="1105"/>
      <c r="Z48" s="1105"/>
      <c r="AA48" s="1105"/>
      <c r="AB48" s="1105"/>
      <c r="AC48" s="1105"/>
      <c r="AD48" s="1105"/>
      <c r="AE48" s="1105"/>
      <c r="AF48" s="1105"/>
      <c r="AG48" s="1105"/>
      <c r="AH48" s="1105"/>
      <c r="AI48" s="1105"/>
      <c r="AJ48" s="1105"/>
      <c r="AK48" s="1105"/>
      <c r="AL48" s="1105"/>
    </row>
    <row r="49" spans="1:38" ht="14.25">
      <c r="A49" s="1"/>
      <c r="B49" s="2"/>
      <c r="C49" s="6"/>
      <c r="D49" s="6"/>
      <c r="E49" s="3"/>
      <c r="F49" s="4" t="s">
        <v>7</v>
      </c>
      <c r="G49" s="3"/>
      <c r="H49" s="3"/>
      <c r="I49" s="3"/>
      <c r="J49" s="3"/>
      <c r="K49" s="1102" t="s">
        <v>596</v>
      </c>
      <c r="L49" s="1102"/>
      <c r="M49" s="1102"/>
      <c r="N49" s="1102"/>
      <c r="O49" s="1102"/>
      <c r="P49" s="3"/>
      <c r="Q49" s="4" t="s">
        <v>6</v>
      </c>
      <c r="S49" s="4" t="s">
        <v>38</v>
      </c>
      <c r="T49" s="3"/>
      <c r="V49" s="3"/>
      <c r="W49" s="1102" t="s">
        <v>597</v>
      </c>
      <c r="X49" s="1102"/>
      <c r="Y49" s="1102"/>
      <c r="Z49" s="1102"/>
      <c r="AA49" s="1102"/>
      <c r="AB49" s="1102"/>
      <c r="AC49" s="1102"/>
      <c r="AD49" s="1102"/>
      <c r="AE49" s="1102"/>
      <c r="AF49" s="1102"/>
      <c r="AG49" s="1102"/>
      <c r="AH49" s="1102"/>
      <c r="AI49" s="3"/>
      <c r="AJ49" s="4" t="s">
        <v>6</v>
      </c>
      <c r="AK49" s="3"/>
      <c r="AL49" s="4"/>
    </row>
    <row r="50" spans="1:38" ht="15" thickBot="1">
      <c r="A50" s="1"/>
      <c r="B50" s="2"/>
      <c r="C50" s="6"/>
      <c r="D50" s="6"/>
      <c r="E50" s="3"/>
      <c r="F50" s="3"/>
      <c r="G50" s="3"/>
      <c r="H50" s="3"/>
      <c r="I50" s="3"/>
      <c r="J50" s="3"/>
      <c r="K50" s="3"/>
      <c r="L50" s="3"/>
      <c r="M50" s="3"/>
      <c r="N50" s="3"/>
      <c r="O50" s="3"/>
      <c r="P50" s="3"/>
      <c r="Q50" s="1"/>
      <c r="S50" s="4"/>
      <c r="T50" s="3"/>
      <c r="U50" s="3"/>
      <c r="V50" s="3"/>
      <c r="W50" s="3"/>
      <c r="X50" s="3"/>
      <c r="Y50" s="3"/>
      <c r="Z50" s="3"/>
      <c r="AA50" s="3"/>
      <c r="AB50" s="3"/>
      <c r="AC50" s="3"/>
      <c r="AD50" s="3"/>
      <c r="AE50" s="3"/>
      <c r="AF50" s="3"/>
      <c r="AG50" s="3"/>
      <c r="AH50" s="3"/>
      <c r="AI50" s="3"/>
      <c r="AJ50" s="3"/>
      <c r="AK50" s="3"/>
      <c r="AL50" s="3"/>
    </row>
    <row r="51" spans="1:38" ht="14.25">
      <c r="A51" s="1"/>
      <c r="B51" s="409" t="s">
        <v>8</v>
      </c>
      <c r="C51" s="457" t="s">
        <v>9</v>
      </c>
      <c r="D51" s="459" t="s">
        <v>10</v>
      </c>
      <c r="E51" s="411" t="s">
        <v>11</v>
      </c>
      <c r="F51" s="462">
        <v>1</v>
      </c>
      <c r="G51" s="413">
        <v>2</v>
      </c>
      <c r="H51" s="413">
        <v>3</v>
      </c>
      <c r="I51" s="413">
        <v>4</v>
      </c>
      <c r="J51" s="413">
        <v>5</v>
      </c>
      <c r="K51" s="413">
        <v>6</v>
      </c>
      <c r="L51" s="413">
        <v>7</v>
      </c>
      <c r="M51" s="413">
        <v>8</v>
      </c>
      <c r="N51" s="413">
        <v>9</v>
      </c>
      <c r="O51" s="413">
        <v>10</v>
      </c>
      <c r="P51" s="413">
        <v>11</v>
      </c>
      <c r="Q51" s="413">
        <v>12</v>
      </c>
      <c r="R51" s="413">
        <v>13</v>
      </c>
      <c r="S51" s="413">
        <v>14</v>
      </c>
      <c r="T51" s="413">
        <v>15</v>
      </c>
      <c r="U51" s="413">
        <v>16</v>
      </c>
      <c r="V51" s="413">
        <v>17</v>
      </c>
      <c r="W51" s="413">
        <v>18</v>
      </c>
      <c r="X51" s="413">
        <v>19</v>
      </c>
      <c r="Y51" s="413">
        <v>20</v>
      </c>
      <c r="Z51" s="413">
        <v>21</v>
      </c>
      <c r="AA51" s="413">
        <v>22</v>
      </c>
      <c r="AB51" s="413">
        <v>23</v>
      </c>
      <c r="AC51" s="413">
        <v>24</v>
      </c>
      <c r="AD51" s="413">
        <v>25</v>
      </c>
      <c r="AE51" s="413">
        <v>26</v>
      </c>
      <c r="AF51" s="413">
        <v>27</v>
      </c>
      <c r="AG51" s="413">
        <v>28</v>
      </c>
      <c r="AH51" s="413">
        <v>29</v>
      </c>
      <c r="AI51" s="413">
        <v>30</v>
      </c>
      <c r="AJ51" s="414"/>
      <c r="AK51" s="415" t="s">
        <v>236</v>
      </c>
      <c r="AL51" s="1108" t="s">
        <v>13</v>
      </c>
    </row>
    <row r="52" spans="1:38" ht="15" thickBot="1">
      <c r="A52" s="1"/>
      <c r="B52" s="416"/>
      <c r="C52" s="458" t="s">
        <v>14</v>
      </c>
      <c r="D52" s="418"/>
      <c r="E52" s="460"/>
      <c r="F52" s="1012" t="s">
        <v>70</v>
      </c>
      <c r="G52" s="785" t="s">
        <v>186</v>
      </c>
      <c r="H52" s="785" t="s">
        <v>187</v>
      </c>
      <c r="I52" s="785" t="s">
        <v>188</v>
      </c>
      <c r="J52" s="785" t="s">
        <v>189</v>
      </c>
      <c r="K52" s="785" t="s">
        <v>48</v>
      </c>
      <c r="L52" s="785" t="s">
        <v>184</v>
      </c>
      <c r="M52" s="785" t="s">
        <v>185</v>
      </c>
      <c r="N52" s="785" t="s">
        <v>186</v>
      </c>
      <c r="O52" s="785" t="s">
        <v>187</v>
      </c>
      <c r="P52" s="785" t="s">
        <v>188</v>
      </c>
      <c r="Q52" s="785" t="s">
        <v>189</v>
      </c>
      <c r="R52" s="785" t="s">
        <v>48</v>
      </c>
      <c r="S52" s="785" t="s">
        <v>184</v>
      </c>
      <c r="T52" s="785" t="s">
        <v>185</v>
      </c>
      <c r="U52" s="785" t="s">
        <v>186</v>
      </c>
      <c r="V52" s="785" t="s">
        <v>187</v>
      </c>
      <c r="W52" s="785" t="s">
        <v>188</v>
      </c>
      <c r="X52" s="785" t="s">
        <v>189</v>
      </c>
      <c r="Y52" s="785" t="s">
        <v>48</v>
      </c>
      <c r="Z52" s="785" t="s">
        <v>184</v>
      </c>
      <c r="AA52" s="785" t="s">
        <v>185</v>
      </c>
      <c r="AB52" s="785" t="s">
        <v>186</v>
      </c>
      <c r="AC52" s="785" t="s">
        <v>187</v>
      </c>
      <c r="AD52" s="785" t="s">
        <v>188</v>
      </c>
      <c r="AE52" s="785" t="s">
        <v>189</v>
      </c>
      <c r="AF52" s="785" t="s">
        <v>48</v>
      </c>
      <c r="AG52" s="785" t="s">
        <v>184</v>
      </c>
      <c r="AH52" s="785" t="s">
        <v>185</v>
      </c>
      <c r="AI52" s="785" t="s">
        <v>186</v>
      </c>
      <c r="AJ52" s="332"/>
      <c r="AK52" s="419" t="s">
        <v>15</v>
      </c>
      <c r="AL52" s="1109"/>
    </row>
    <row r="53" spans="1:38" ht="19.5" customHeight="1">
      <c r="A53" s="1"/>
      <c r="B53" s="779" t="s">
        <v>39</v>
      </c>
      <c r="C53" s="866" t="s">
        <v>78</v>
      </c>
      <c r="D53" s="769" t="s">
        <v>330</v>
      </c>
      <c r="E53" s="576" t="s">
        <v>585</v>
      </c>
      <c r="F53" s="1006">
        <v>4</v>
      </c>
      <c r="G53" s="1007">
        <v>4</v>
      </c>
      <c r="H53" s="1007">
        <v>4</v>
      </c>
      <c r="I53" s="1007">
        <v>4</v>
      </c>
      <c r="J53" s="1008" t="s">
        <v>264</v>
      </c>
      <c r="K53" s="1007"/>
      <c r="L53" s="1009" t="s">
        <v>256</v>
      </c>
      <c r="M53" s="1007">
        <v>4</v>
      </c>
      <c r="N53" s="1007">
        <v>4</v>
      </c>
      <c r="O53" s="1007">
        <v>4</v>
      </c>
      <c r="P53" s="1007">
        <v>4</v>
      </c>
      <c r="Q53" s="1007"/>
      <c r="R53" s="1007"/>
      <c r="S53" s="1007">
        <v>4</v>
      </c>
      <c r="T53" s="1007">
        <v>4</v>
      </c>
      <c r="U53" s="1007">
        <v>4</v>
      </c>
      <c r="V53" s="1007">
        <v>4</v>
      </c>
      <c r="W53" s="1007">
        <v>4</v>
      </c>
      <c r="X53" s="1007"/>
      <c r="Y53" s="1007"/>
      <c r="Z53" s="1007">
        <v>4</v>
      </c>
      <c r="AA53" s="1007">
        <v>4</v>
      </c>
      <c r="AB53" s="1007">
        <v>4</v>
      </c>
      <c r="AC53" s="1007">
        <v>4</v>
      </c>
      <c r="AD53" s="1007">
        <v>4</v>
      </c>
      <c r="AE53" s="1007"/>
      <c r="AF53" s="1008" t="s">
        <v>264</v>
      </c>
      <c r="AG53" s="1007">
        <v>4</v>
      </c>
      <c r="AH53" s="1007"/>
      <c r="AI53" s="1009" t="s">
        <v>256</v>
      </c>
      <c r="AJ53" s="1010"/>
      <c r="AK53" s="1011">
        <f aca="true" t="shared" si="0" ref="AK53:AK60">SUM(F53:AJ53)</f>
        <v>76</v>
      </c>
      <c r="AL53" s="469">
        <f>AK53/$J$42</f>
        <v>0.4523809523809524</v>
      </c>
    </row>
    <row r="54" spans="1:38" ht="19.5" customHeight="1">
      <c r="A54" s="1"/>
      <c r="B54" s="780" t="s">
        <v>39</v>
      </c>
      <c r="C54" s="731" t="s">
        <v>78</v>
      </c>
      <c r="D54" s="465" t="s">
        <v>330</v>
      </c>
      <c r="E54" s="368" t="s">
        <v>586</v>
      </c>
      <c r="F54" s="438">
        <v>6</v>
      </c>
      <c r="G54" s="438">
        <v>6</v>
      </c>
      <c r="H54" s="438">
        <v>6</v>
      </c>
      <c r="I54" s="438">
        <v>6</v>
      </c>
      <c r="J54" s="438"/>
      <c r="K54" s="709" t="s">
        <v>264</v>
      </c>
      <c r="L54" s="438">
        <v>6</v>
      </c>
      <c r="M54" s="438">
        <v>6</v>
      </c>
      <c r="N54" s="438">
        <v>6</v>
      </c>
      <c r="O54" s="438">
        <v>6</v>
      </c>
      <c r="P54" s="438">
        <v>6</v>
      </c>
      <c r="Q54" s="438"/>
      <c r="R54" s="438"/>
      <c r="S54" s="438">
        <v>6</v>
      </c>
      <c r="T54" s="438">
        <v>6</v>
      </c>
      <c r="U54" s="438">
        <v>6</v>
      </c>
      <c r="V54" s="438">
        <v>6</v>
      </c>
      <c r="W54" s="461" t="s">
        <v>256</v>
      </c>
      <c r="X54" s="438"/>
      <c r="Y54" s="438"/>
      <c r="Z54" s="438">
        <v>6</v>
      </c>
      <c r="AA54" s="438">
        <v>6</v>
      </c>
      <c r="AB54" s="438">
        <v>6</v>
      </c>
      <c r="AC54" s="438">
        <v>6</v>
      </c>
      <c r="AD54" s="438">
        <v>6</v>
      </c>
      <c r="AE54" s="438"/>
      <c r="AF54" s="438"/>
      <c r="AG54" s="438">
        <v>6</v>
      </c>
      <c r="AH54" s="709" t="s">
        <v>264</v>
      </c>
      <c r="AI54" s="438">
        <v>6</v>
      </c>
      <c r="AJ54" s="821"/>
      <c r="AK54" s="468">
        <f t="shared" si="0"/>
        <v>120</v>
      </c>
      <c r="AL54" s="469">
        <v>0.8</v>
      </c>
    </row>
    <row r="55" spans="1:38" ht="19.5" customHeight="1">
      <c r="A55" s="1"/>
      <c r="B55" s="780" t="s">
        <v>39</v>
      </c>
      <c r="C55" s="731" t="s">
        <v>78</v>
      </c>
      <c r="D55" s="465" t="s">
        <v>330</v>
      </c>
      <c r="E55" s="368" t="s">
        <v>587</v>
      </c>
      <c r="F55" s="822">
        <v>6</v>
      </c>
      <c r="G55" s="438">
        <v>6</v>
      </c>
      <c r="H55" s="438">
        <v>6</v>
      </c>
      <c r="I55" s="438">
        <v>6</v>
      </c>
      <c r="J55" s="438"/>
      <c r="K55" s="438"/>
      <c r="L55" s="438">
        <v>6</v>
      </c>
      <c r="M55" s="438">
        <v>6</v>
      </c>
      <c r="N55" s="438">
        <v>6</v>
      </c>
      <c r="O55" s="438">
        <v>6</v>
      </c>
      <c r="P55" s="438">
        <v>6</v>
      </c>
      <c r="Q55" s="709" t="s">
        <v>264</v>
      </c>
      <c r="R55" s="438"/>
      <c r="S55" s="438">
        <v>6</v>
      </c>
      <c r="T55" s="438">
        <v>6</v>
      </c>
      <c r="U55" s="438">
        <v>6</v>
      </c>
      <c r="V55" s="438">
        <v>6</v>
      </c>
      <c r="W55" s="438">
        <v>6</v>
      </c>
      <c r="X55" s="438"/>
      <c r="Y55" s="438"/>
      <c r="Z55" s="438">
        <v>6</v>
      </c>
      <c r="AA55" s="438">
        <v>6</v>
      </c>
      <c r="AB55" s="438">
        <v>6</v>
      </c>
      <c r="AC55" s="438">
        <v>6</v>
      </c>
      <c r="AD55" s="438">
        <v>6</v>
      </c>
      <c r="AE55" s="438"/>
      <c r="AF55" s="438"/>
      <c r="AG55" s="438">
        <v>6</v>
      </c>
      <c r="AH55" s="438"/>
      <c r="AI55" s="438">
        <v>6</v>
      </c>
      <c r="AJ55" s="821"/>
      <c r="AK55" s="468">
        <f t="shared" si="0"/>
        <v>126</v>
      </c>
      <c r="AL55" s="700">
        <v>0.8</v>
      </c>
    </row>
    <row r="56" spans="1:38" ht="19.5" customHeight="1">
      <c r="A56" s="1"/>
      <c r="B56" s="780" t="s">
        <v>39</v>
      </c>
      <c r="C56" s="731" t="s">
        <v>78</v>
      </c>
      <c r="D56" s="465" t="s">
        <v>286</v>
      </c>
      <c r="E56" s="368" t="s">
        <v>588</v>
      </c>
      <c r="F56" s="822">
        <v>3</v>
      </c>
      <c r="G56" s="438">
        <v>3</v>
      </c>
      <c r="H56" s="438">
        <v>3</v>
      </c>
      <c r="I56" s="438">
        <v>3</v>
      </c>
      <c r="J56" s="734">
        <v>0</v>
      </c>
      <c r="K56" s="734"/>
      <c r="L56" s="438">
        <v>3</v>
      </c>
      <c r="M56" s="438">
        <v>3</v>
      </c>
      <c r="N56" s="438">
        <v>3</v>
      </c>
      <c r="O56" s="438">
        <v>3</v>
      </c>
      <c r="P56" s="438">
        <v>3</v>
      </c>
      <c r="Q56" s="438"/>
      <c r="R56" s="709" t="s">
        <v>264</v>
      </c>
      <c r="S56" s="438">
        <v>3</v>
      </c>
      <c r="T56" s="438">
        <v>3</v>
      </c>
      <c r="U56" s="438">
        <v>3</v>
      </c>
      <c r="V56" s="438">
        <v>3</v>
      </c>
      <c r="W56" s="438">
        <v>3</v>
      </c>
      <c r="X56" s="438"/>
      <c r="Y56" s="438"/>
      <c r="Z56" s="438">
        <v>3</v>
      </c>
      <c r="AA56" s="438">
        <v>3</v>
      </c>
      <c r="AB56" s="438">
        <v>3</v>
      </c>
      <c r="AC56" s="438">
        <v>3</v>
      </c>
      <c r="AD56" s="438">
        <v>3</v>
      </c>
      <c r="AE56" s="438"/>
      <c r="AF56" s="438"/>
      <c r="AG56" s="438">
        <v>3</v>
      </c>
      <c r="AH56" s="438"/>
      <c r="AI56" s="438">
        <v>3</v>
      </c>
      <c r="AJ56" s="821"/>
      <c r="AK56" s="468">
        <f t="shared" si="0"/>
        <v>63</v>
      </c>
      <c r="AL56" s="700">
        <v>0.4</v>
      </c>
    </row>
    <row r="57" spans="1:38" ht="19.5" customHeight="1">
      <c r="A57" s="1"/>
      <c r="B57" s="780" t="s">
        <v>39</v>
      </c>
      <c r="C57" s="731" t="s">
        <v>78</v>
      </c>
      <c r="D57" s="465" t="s">
        <v>330</v>
      </c>
      <c r="E57" s="368" t="s">
        <v>589</v>
      </c>
      <c r="F57" s="822">
        <v>6</v>
      </c>
      <c r="G57" s="438">
        <v>6</v>
      </c>
      <c r="H57" s="438">
        <v>6</v>
      </c>
      <c r="I57" s="438">
        <v>6</v>
      </c>
      <c r="J57" s="734">
        <v>0</v>
      </c>
      <c r="K57" s="734"/>
      <c r="L57" s="438">
        <v>6</v>
      </c>
      <c r="M57" s="438">
        <v>6</v>
      </c>
      <c r="N57" s="438">
        <v>6</v>
      </c>
      <c r="O57" s="438">
        <v>6</v>
      </c>
      <c r="P57" s="438">
        <v>6</v>
      </c>
      <c r="Q57" s="438"/>
      <c r="R57" s="438"/>
      <c r="S57" s="438">
        <v>6</v>
      </c>
      <c r="T57" s="438">
        <v>6</v>
      </c>
      <c r="U57" s="438">
        <v>6</v>
      </c>
      <c r="V57" s="438">
        <v>6</v>
      </c>
      <c r="W57" s="438">
        <v>6</v>
      </c>
      <c r="X57" s="709" t="s">
        <v>264</v>
      </c>
      <c r="Y57" s="438"/>
      <c r="Z57" s="438">
        <v>6</v>
      </c>
      <c r="AA57" s="438">
        <v>6</v>
      </c>
      <c r="AB57" s="438">
        <v>6</v>
      </c>
      <c r="AC57" s="438">
        <v>6</v>
      </c>
      <c r="AD57" s="438">
        <v>6</v>
      </c>
      <c r="AE57" s="438"/>
      <c r="AF57" s="438"/>
      <c r="AG57" s="438">
        <v>6</v>
      </c>
      <c r="AH57" s="438"/>
      <c r="AI57" s="438">
        <v>6</v>
      </c>
      <c r="AJ57" s="821"/>
      <c r="AK57" s="468">
        <f t="shared" si="0"/>
        <v>126</v>
      </c>
      <c r="AL57" s="700">
        <v>0.8</v>
      </c>
    </row>
    <row r="58" spans="1:38" ht="19.5" customHeight="1">
      <c r="A58" s="1"/>
      <c r="B58" s="780" t="s">
        <v>39</v>
      </c>
      <c r="C58" s="731" t="s">
        <v>78</v>
      </c>
      <c r="D58" s="770" t="s">
        <v>330</v>
      </c>
      <c r="E58" s="368" t="s">
        <v>590</v>
      </c>
      <c r="F58" s="822">
        <v>3</v>
      </c>
      <c r="G58" s="438">
        <v>3</v>
      </c>
      <c r="H58" s="438">
        <v>3</v>
      </c>
      <c r="I58" s="438">
        <v>3</v>
      </c>
      <c r="J58" s="734">
        <v>0</v>
      </c>
      <c r="K58" s="734"/>
      <c r="L58" s="438">
        <v>3</v>
      </c>
      <c r="M58" s="438">
        <v>3</v>
      </c>
      <c r="N58" s="438">
        <v>3</v>
      </c>
      <c r="O58" s="438">
        <v>3</v>
      </c>
      <c r="P58" s="438">
        <v>3</v>
      </c>
      <c r="Q58" s="438"/>
      <c r="R58" s="438"/>
      <c r="S58" s="438">
        <v>3</v>
      </c>
      <c r="T58" s="438">
        <v>3</v>
      </c>
      <c r="U58" s="438">
        <v>3</v>
      </c>
      <c r="V58" s="438">
        <v>3</v>
      </c>
      <c r="W58" s="438">
        <v>3</v>
      </c>
      <c r="X58" s="438"/>
      <c r="Y58" s="709" t="s">
        <v>264</v>
      </c>
      <c r="Z58" s="438">
        <v>3</v>
      </c>
      <c r="AA58" s="438">
        <v>3</v>
      </c>
      <c r="AB58" s="438">
        <v>3</v>
      </c>
      <c r="AC58" s="438">
        <v>3</v>
      </c>
      <c r="AD58" s="438">
        <v>3</v>
      </c>
      <c r="AE58" s="438"/>
      <c r="AF58" s="438"/>
      <c r="AG58" s="438">
        <v>3</v>
      </c>
      <c r="AH58" s="438"/>
      <c r="AI58" s="438">
        <v>3</v>
      </c>
      <c r="AJ58" s="821"/>
      <c r="AK58" s="468">
        <f t="shared" si="0"/>
        <v>63</v>
      </c>
      <c r="AL58" s="700">
        <v>0.4</v>
      </c>
    </row>
    <row r="59" spans="1:38" ht="19.5" customHeight="1">
      <c r="A59" s="1"/>
      <c r="B59" s="780" t="s">
        <v>39</v>
      </c>
      <c r="C59" s="731" t="s">
        <v>78</v>
      </c>
      <c r="D59" s="465" t="s">
        <v>286</v>
      </c>
      <c r="E59" s="368" t="s">
        <v>591</v>
      </c>
      <c r="F59" s="822">
        <v>6</v>
      </c>
      <c r="G59" s="438">
        <v>6</v>
      </c>
      <c r="H59" s="438">
        <v>6</v>
      </c>
      <c r="I59" s="438">
        <v>6</v>
      </c>
      <c r="J59" s="734">
        <v>0</v>
      </c>
      <c r="K59" s="734"/>
      <c r="L59" s="438">
        <v>6</v>
      </c>
      <c r="M59" s="438">
        <v>6</v>
      </c>
      <c r="N59" s="438">
        <v>6</v>
      </c>
      <c r="O59" s="438">
        <v>6</v>
      </c>
      <c r="P59" s="438">
        <v>6</v>
      </c>
      <c r="Q59" s="438"/>
      <c r="R59" s="438"/>
      <c r="S59" s="438">
        <v>6</v>
      </c>
      <c r="T59" s="438">
        <v>6</v>
      </c>
      <c r="U59" s="438">
        <v>6</v>
      </c>
      <c r="V59" s="438">
        <v>6</v>
      </c>
      <c r="W59" s="438">
        <v>6</v>
      </c>
      <c r="X59" s="438"/>
      <c r="Y59" s="438"/>
      <c r="Z59" s="438">
        <v>6</v>
      </c>
      <c r="AA59" s="438">
        <v>6</v>
      </c>
      <c r="AB59" s="438">
        <v>6</v>
      </c>
      <c r="AC59" s="438">
        <v>6</v>
      </c>
      <c r="AD59" s="438">
        <v>6</v>
      </c>
      <c r="AE59" s="709" t="s">
        <v>264</v>
      </c>
      <c r="AF59" s="438"/>
      <c r="AG59" s="438">
        <v>6</v>
      </c>
      <c r="AH59" s="438"/>
      <c r="AI59" s="438">
        <v>6</v>
      </c>
      <c r="AJ59" s="821"/>
      <c r="AK59" s="468">
        <f t="shared" si="0"/>
        <v>126</v>
      </c>
      <c r="AL59" s="700">
        <v>0.8</v>
      </c>
    </row>
    <row r="60" spans="1:38" ht="19.5" customHeight="1">
      <c r="A60" s="1"/>
      <c r="B60" s="781"/>
      <c r="C60" s="731"/>
      <c r="D60" s="731"/>
      <c r="E60" s="732"/>
      <c r="F60" s="734"/>
      <c r="G60" s="734"/>
      <c r="H60" s="734"/>
      <c r="I60" s="734"/>
      <c r="J60" s="734"/>
      <c r="K60" s="734"/>
      <c r="L60" s="734"/>
      <c r="M60" s="734"/>
      <c r="N60" s="734"/>
      <c r="O60" s="734"/>
      <c r="P60" s="734"/>
      <c r="Q60" s="734"/>
      <c r="R60" s="734"/>
      <c r="S60" s="734"/>
      <c r="T60" s="734"/>
      <c r="U60" s="734"/>
      <c r="V60" s="734"/>
      <c r="W60" s="734"/>
      <c r="X60" s="734"/>
      <c r="Y60" s="734"/>
      <c r="Z60" s="734"/>
      <c r="AA60" s="734"/>
      <c r="AB60" s="734"/>
      <c r="AC60" s="734"/>
      <c r="AD60" s="734"/>
      <c r="AE60" s="734"/>
      <c r="AF60" s="734"/>
      <c r="AG60" s="734"/>
      <c r="AH60" s="734"/>
      <c r="AI60" s="734"/>
      <c r="AJ60" s="734"/>
      <c r="AK60" s="468">
        <f t="shared" si="0"/>
        <v>0</v>
      </c>
      <c r="AL60" s="700"/>
    </row>
    <row r="61" spans="1:38" ht="19.5" customHeight="1" thickBot="1">
      <c r="A61" s="1"/>
      <c r="B61" s="1122" t="s">
        <v>241</v>
      </c>
      <c r="C61" s="1123"/>
      <c r="D61" s="1123"/>
      <c r="E61" s="1123"/>
      <c r="F61" s="1123"/>
      <c r="G61" s="1123"/>
      <c r="H61" s="1123"/>
      <c r="I61" s="1123"/>
      <c r="J61" s="1123"/>
      <c r="K61" s="1123"/>
      <c r="L61" s="1123"/>
      <c r="M61" s="1123"/>
      <c r="N61" s="1123"/>
      <c r="O61" s="1123"/>
      <c r="P61" s="1123"/>
      <c r="Q61" s="1123"/>
      <c r="R61" s="1123"/>
      <c r="S61" s="1123"/>
      <c r="T61" s="1123"/>
      <c r="U61" s="1123"/>
      <c r="V61" s="1123"/>
      <c r="W61" s="1123"/>
      <c r="X61" s="1123"/>
      <c r="Y61" s="1123"/>
      <c r="Z61" s="1123"/>
      <c r="AA61" s="1123"/>
      <c r="AB61" s="1123"/>
      <c r="AC61" s="1123"/>
      <c r="AD61" s="1123"/>
      <c r="AE61" s="1123"/>
      <c r="AF61" s="1123"/>
      <c r="AG61" s="1123"/>
      <c r="AH61" s="1123"/>
      <c r="AI61" s="1123"/>
      <c r="AJ61" s="1123"/>
      <c r="AK61" s="472">
        <f>SUM(AK53:AK60)</f>
        <v>700</v>
      </c>
      <c r="AL61" s="474">
        <f>SUM(AL53:AL60)</f>
        <v>4.4523809523809526</v>
      </c>
    </row>
    <row r="62" spans="1:38" ht="19.5" customHeight="1">
      <c r="A62" s="1"/>
      <c r="B62" s="780" t="s">
        <v>39</v>
      </c>
      <c r="C62" s="731" t="s">
        <v>78</v>
      </c>
      <c r="D62" s="465" t="s">
        <v>330</v>
      </c>
      <c r="E62" s="368" t="s">
        <v>586</v>
      </c>
      <c r="F62" s="438">
        <v>1</v>
      </c>
      <c r="G62" s="438">
        <v>1</v>
      </c>
      <c r="H62" s="438">
        <v>1</v>
      </c>
      <c r="I62" s="438">
        <v>1</v>
      </c>
      <c r="J62" s="438"/>
      <c r="K62" s="709" t="s">
        <v>264</v>
      </c>
      <c r="L62" s="438">
        <v>1</v>
      </c>
      <c r="M62" s="438">
        <v>1</v>
      </c>
      <c r="N62" s="438">
        <v>1</v>
      </c>
      <c r="O62" s="438">
        <v>1</v>
      </c>
      <c r="P62" s="438">
        <v>1</v>
      </c>
      <c r="Q62" s="438"/>
      <c r="R62" s="438"/>
      <c r="S62" s="438">
        <v>1</v>
      </c>
      <c r="T62" s="438">
        <v>1</v>
      </c>
      <c r="U62" s="438">
        <v>1</v>
      </c>
      <c r="V62" s="438">
        <v>1</v>
      </c>
      <c r="W62" s="461" t="s">
        <v>256</v>
      </c>
      <c r="X62" s="438"/>
      <c r="Y62" s="438"/>
      <c r="Z62" s="438">
        <v>1</v>
      </c>
      <c r="AA62" s="438">
        <v>1</v>
      </c>
      <c r="AB62" s="438">
        <v>1</v>
      </c>
      <c r="AC62" s="438">
        <v>1</v>
      </c>
      <c r="AD62" s="438">
        <v>1</v>
      </c>
      <c r="AE62" s="438"/>
      <c r="AF62" s="438"/>
      <c r="AG62" s="438">
        <v>1</v>
      </c>
      <c r="AH62" s="709" t="s">
        <v>264</v>
      </c>
      <c r="AI62" s="438">
        <v>1</v>
      </c>
      <c r="AJ62" s="821"/>
      <c r="AK62" s="468">
        <f>SUM(F62:AJ62)</f>
        <v>20</v>
      </c>
      <c r="AL62" s="471">
        <f>AK62/$J$42</f>
        <v>0.11904761904761904</v>
      </c>
    </row>
    <row r="63" spans="1:38" ht="19.5" customHeight="1">
      <c r="A63" s="1"/>
      <c r="B63" s="780" t="s">
        <v>39</v>
      </c>
      <c r="C63" s="731" t="s">
        <v>78</v>
      </c>
      <c r="D63" s="465" t="s">
        <v>330</v>
      </c>
      <c r="E63" s="368" t="s">
        <v>587</v>
      </c>
      <c r="F63" s="438">
        <v>1</v>
      </c>
      <c r="G63" s="438">
        <v>1</v>
      </c>
      <c r="H63" s="438">
        <v>1</v>
      </c>
      <c r="I63" s="438">
        <v>1</v>
      </c>
      <c r="J63" s="438"/>
      <c r="K63" s="438"/>
      <c r="L63" s="438">
        <v>1</v>
      </c>
      <c r="M63" s="438">
        <v>1</v>
      </c>
      <c r="N63" s="438">
        <v>1</v>
      </c>
      <c r="O63" s="438">
        <v>1</v>
      </c>
      <c r="P63" s="438">
        <v>1</v>
      </c>
      <c r="Q63" s="709" t="s">
        <v>264</v>
      </c>
      <c r="R63" s="438"/>
      <c r="S63" s="438">
        <v>1</v>
      </c>
      <c r="T63" s="438">
        <v>1</v>
      </c>
      <c r="U63" s="438">
        <v>1</v>
      </c>
      <c r="V63" s="438">
        <v>1</v>
      </c>
      <c r="W63" s="438">
        <v>1</v>
      </c>
      <c r="X63" s="438"/>
      <c r="Y63" s="438"/>
      <c r="Z63" s="438">
        <v>1</v>
      </c>
      <c r="AA63" s="438">
        <v>1</v>
      </c>
      <c r="AB63" s="438">
        <v>1</v>
      </c>
      <c r="AC63" s="438">
        <v>1</v>
      </c>
      <c r="AD63" s="438">
        <v>1</v>
      </c>
      <c r="AE63" s="438"/>
      <c r="AF63" s="438"/>
      <c r="AG63" s="438">
        <v>1</v>
      </c>
      <c r="AH63" s="438"/>
      <c r="AI63" s="438">
        <v>1</v>
      </c>
      <c r="AJ63" s="321"/>
      <c r="AK63" s="468">
        <f aca="true" t="shared" si="1" ref="AK63:AK68">SUM(F63:AJ63)</f>
        <v>21</v>
      </c>
      <c r="AL63" s="473">
        <f>AK63/$J$42</f>
        <v>0.125</v>
      </c>
    </row>
    <row r="64" spans="1:38" ht="19.5" customHeight="1">
      <c r="A64" s="1"/>
      <c r="B64" s="780" t="s">
        <v>39</v>
      </c>
      <c r="C64" s="731" t="s">
        <v>78</v>
      </c>
      <c r="D64" s="465" t="s">
        <v>286</v>
      </c>
      <c r="E64" s="368" t="s">
        <v>592</v>
      </c>
      <c r="F64" s="438">
        <v>4</v>
      </c>
      <c r="G64" s="438">
        <v>4</v>
      </c>
      <c r="H64" s="438">
        <v>4</v>
      </c>
      <c r="I64" s="438">
        <v>4</v>
      </c>
      <c r="J64" s="438"/>
      <c r="K64" s="438"/>
      <c r="L64" s="438">
        <v>4</v>
      </c>
      <c r="M64" s="438">
        <v>4</v>
      </c>
      <c r="N64" s="438">
        <v>4</v>
      </c>
      <c r="O64" s="438">
        <v>4</v>
      </c>
      <c r="P64" s="438">
        <v>4</v>
      </c>
      <c r="Q64" s="438"/>
      <c r="R64" s="709" t="s">
        <v>264</v>
      </c>
      <c r="S64" s="438">
        <v>4</v>
      </c>
      <c r="T64" s="438">
        <v>4</v>
      </c>
      <c r="U64" s="438">
        <v>4</v>
      </c>
      <c r="V64" s="438">
        <v>4</v>
      </c>
      <c r="W64" s="438">
        <v>4</v>
      </c>
      <c r="X64" s="438"/>
      <c r="Y64" s="438"/>
      <c r="Z64" s="438">
        <v>4</v>
      </c>
      <c r="AA64" s="438">
        <v>4</v>
      </c>
      <c r="AB64" s="438">
        <v>4</v>
      </c>
      <c r="AC64" s="438">
        <v>4</v>
      </c>
      <c r="AD64" s="438">
        <v>4</v>
      </c>
      <c r="AE64" s="438"/>
      <c r="AF64" s="438"/>
      <c r="AG64" s="438">
        <v>4</v>
      </c>
      <c r="AH64" s="438"/>
      <c r="AI64" s="438">
        <v>4</v>
      </c>
      <c r="AJ64" s="321"/>
      <c r="AK64" s="468">
        <f t="shared" si="1"/>
        <v>84</v>
      </c>
      <c r="AL64" s="471">
        <v>0.5</v>
      </c>
    </row>
    <row r="65" spans="1:38" ht="19.5" customHeight="1">
      <c r="A65" s="1"/>
      <c r="B65" s="780" t="s">
        <v>39</v>
      </c>
      <c r="C65" s="731" t="s">
        <v>78</v>
      </c>
      <c r="D65" s="465" t="s">
        <v>330</v>
      </c>
      <c r="E65" s="368" t="s">
        <v>589</v>
      </c>
      <c r="F65" s="438">
        <v>1</v>
      </c>
      <c r="G65" s="438">
        <v>1</v>
      </c>
      <c r="H65" s="438">
        <v>1</v>
      </c>
      <c r="I65" s="438">
        <v>1</v>
      </c>
      <c r="J65" s="734">
        <v>0</v>
      </c>
      <c r="K65" s="734"/>
      <c r="L65" s="438">
        <v>1</v>
      </c>
      <c r="M65" s="438">
        <v>1</v>
      </c>
      <c r="N65" s="438">
        <v>1</v>
      </c>
      <c r="O65" s="438">
        <v>1</v>
      </c>
      <c r="P65" s="438">
        <v>1</v>
      </c>
      <c r="Q65" s="438"/>
      <c r="R65" s="438"/>
      <c r="S65" s="438">
        <v>1</v>
      </c>
      <c r="T65" s="438">
        <v>1</v>
      </c>
      <c r="U65" s="438">
        <v>1</v>
      </c>
      <c r="V65" s="438">
        <v>1</v>
      </c>
      <c r="W65" s="438">
        <v>1</v>
      </c>
      <c r="X65" s="709" t="s">
        <v>264</v>
      </c>
      <c r="Y65" s="438"/>
      <c r="Z65" s="438">
        <v>1</v>
      </c>
      <c r="AA65" s="438">
        <v>1</v>
      </c>
      <c r="AB65" s="438">
        <v>1</v>
      </c>
      <c r="AC65" s="438">
        <v>1</v>
      </c>
      <c r="AD65" s="438">
        <v>1</v>
      </c>
      <c r="AE65" s="438"/>
      <c r="AF65" s="438"/>
      <c r="AG65" s="438">
        <v>1</v>
      </c>
      <c r="AH65" s="438"/>
      <c r="AI65" s="438">
        <v>1</v>
      </c>
      <c r="AJ65" s="321"/>
      <c r="AK65" s="468">
        <f t="shared" si="1"/>
        <v>21</v>
      </c>
      <c r="AL65" s="471">
        <v>0.1</v>
      </c>
    </row>
    <row r="66" spans="1:38" ht="19.5" customHeight="1">
      <c r="A66" s="1"/>
      <c r="B66" s="780" t="s">
        <v>39</v>
      </c>
      <c r="C66" s="731" t="s">
        <v>78</v>
      </c>
      <c r="D66" s="770" t="s">
        <v>330</v>
      </c>
      <c r="E66" s="368" t="s">
        <v>590</v>
      </c>
      <c r="F66" s="438">
        <v>1</v>
      </c>
      <c r="G66" s="438">
        <v>1</v>
      </c>
      <c r="H66" s="438">
        <v>1</v>
      </c>
      <c r="I66" s="438">
        <v>1</v>
      </c>
      <c r="J66" s="734"/>
      <c r="K66" s="734"/>
      <c r="L66" s="438">
        <v>1</v>
      </c>
      <c r="M66" s="438">
        <v>1</v>
      </c>
      <c r="N66" s="438">
        <v>1</v>
      </c>
      <c r="O66" s="438">
        <v>1</v>
      </c>
      <c r="P66" s="438">
        <v>1</v>
      </c>
      <c r="Q66" s="438"/>
      <c r="R66" s="438"/>
      <c r="S66" s="438">
        <v>1</v>
      </c>
      <c r="T66" s="438">
        <v>1</v>
      </c>
      <c r="U66" s="438">
        <v>1</v>
      </c>
      <c r="V66" s="438">
        <v>1</v>
      </c>
      <c r="W66" s="438">
        <v>1</v>
      </c>
      <c r="X66" s="438"/>
      <c r="Y66" s="709" t="s">
        <v>264</v>
      </c>
      <c r="Z66" s="438">
        <v>1</v>
      </c>
      <c r="AA66" s="438">
        <v>1</v>
      </c>
      <c r="AB66" s="438">
        <v>1</v>
      </c>
      <c r="AC66" s="438">
        <v>1</v>
      </c>
      <c r="AD66" s="438">
        <v>1</v>
      </c>
      <c r="AE66" s="438"/>
      <c r="AF66" s="438"/>
      <c r="AG66" s="438">
        <v>1</v>
      </c>
      <c r="AH66" s="438"/>
      <c r="AI66" s="438">
        <v>1</v>
      </c>
      <c r="AJ66" s="321"/>
      <c r="AK66" s="468">
        <f t="shared" si="1"/>
        <v>21</v>
      </c>
      <c r="AL66" s="471">
        <v>0.1</v>
      </c>
    </row>
    <row r="67" spans="1:38" ht="19.5" customHeight="1">
      <c r="A67" s="1"/>
      <c r="B67" s="780" t="s">
        <v>39</v>
      </c>
      <c r="C67" s="731" t="s">
        <v>78</v>
      </c>
      <c r="D67" s="465" t="s">
        <v>286</v>
      </c>
      <c r="E67" s="368" t="s">
        <v>591</v>
      </c>
      <c r="F67" s="822">
        <v>1</v>
      </c>
      <c r="G67" s="438">
        <v>1</v>
      </c>
      <c r="H67" s="438">
        <v>1</v>
      </c>
      <c r="I67" s="438">
        <v>1</v>
      </c>
      <c r="J67" s="438"/>
      <c r="K67" s="438"/>
      <c r="L67" s="438">
        <v>1</v>
      </c>
      <c r="M67" s="438">
        <v>1</v>
      </c>
      <c r="N67" s="438">
        <v>1</v>
      </c>
      <c r="O67" s="438">
        <v>1</v>
      </c>
      <c r="P67" s="438">
        <v>1</v>
      </c>
      <c r="Q67" s="438"/>
      <c r="R67" s="438"/>
      <c r="S67" s="438">
        <v>1</v>
      </c>
      <c r="T67" s="438">
        <v>1</v>
      </c>
      <c r="U67" s="438">
        <v>1</v>
      </c>
      <c r="V67" s="438">
        <v>1</v>
      </c>
      <c r="W67" s="438">
        <v>1</v>
      </c>
      <c r="X67" s="438"/>
      <c r="Y67" s="438"/>
      <c r="Z67" s="438">
        <v>1</v>
      </c>
      <c r="AA67" s="438">
        <v>1</v>
      </c>
      <c r="AB67" s="438">
        <v>1</v>
      </c>
      <c r="AC67" s="438">
        <v>1</v>
      </c>
      <c r="AD67" s="438">
        <v>1</v>
      </c>
      <c r="AE67" s="709" t="s">
        <v>264</v>
      </c>
      <c r="AF67" s="438"/>
      <c r="AG67" s="438">
        <v>1</v>
      </c>
      <c r="AH67" s="438"/>
      <c r="AI67" s="438">
        <v>1</v>
      </c>
      <c r="AJ67" s="321"/>
      <c r="AK67" s="468">
        <f t="shared" si="1"/>
        <v>21</v>
      </c>
      <c r="AL67" s="1032">
        <v>0.1</v>
      </c>
    </row>
    <row r="68" spans="1:38" ht="19.5" customHeight="1">
      <c r="A68" s="1"/>
      <c r="B68" s="781"/>
      <c r="C68" s="731"/>
      <c r="D68" s="731"/>
      <c r="E68" s="732"/>
      <c r="F68" s="326"/>
      <c r="G68" s="326"/>
      <c r="H68" s="326"/>
      <c r="I68" s="326"/>
      <c r="J68" s="326"/>
      <c r="K68" s="326"/>
      <c r="L68" s="326"/>
      <c r="M68" s="326"/>
      <c r="N68" s="326"/>
      <c r="O68" s="326"/>
      <c r="P68" s="326"/>
      <c r="Q68" s="326"/>
      <c r="R68" s="326"/>
      <c r="S68" s="326"/>
      <c r="T68" s="326"/>
      <c r="U68" s="326"/>
      <c r="V68" s="326"/>
      <c r="W68" s="326"/>
      <c r="X68" s="326"/>
      <c r="Y68" s="326"/>
      <c r="Z68" s="326"/>
      <c r="AA68" s="326"/>
      <c r="AB68" s="326"/>
      <c r="AC68" s="326"/>
      <c r="AD68" s="326"/>
      <c r="AE68" s="326"/>
      <c r="AF68" s="326"/>
      <c r="AG68" s="326"/>
      <c r="AH68" s="326"/>
      <c r="AI68" s="326"/>
      <c r="AJ68" s="326"/>
      <c r="AK68" s="733">
        <f t="shared" si="1"/>
        <v>0</v>
      </c>
      <c r="AL68" s="471"/>
    </row>
    <row r="69" spans="1:38" ht="19.5" customHeight="1" thickBot="1">
      <c r="A69" s="1"/>
      <c r="B69" s="1122" t="s">
        <v>239</v>
      </c>
      <c r="C69" s="1123"/>
      <c r="D69" s="1123"/>
      <c r="E69" s="1123"/>
      <c r="F69" s="1123"/>
      <c r="G69" s="1123"/>
      <c r="H69" s="1123"/>
      <c r="I69" s="1123"/>
      <c r="J69" s="1123"/>
      <c r="K69" s="1123"/>
      <c r="L69" s="1123"/>
      <c r="M69" s="1123"/>
      <c r="N69" s="1123"/>
      <c r="O69" s="1123"/>
      <c r="P69" s="1123"/>
      <c r="Q69" s="1123"/>
      <c r="R69" s="1123"/>
      <c r="S69" s="1123"/>
      <c r="T69" s="1123"/>
      <c r="U69" s="1123"/>
      <c r="V69" s="1123"/>
      <c r="W69" s="1123"/>
      <c r="X69" s="1123"/>
      <c r="Y69" s="1123"/>
      <c r="Z69" s="1123"/>
      <c r="AA69" s="1123"/>
      <c r="AB69" s="1123"/>
      <c r="AC69" s="1123"/>
      <c r="AD69" s="1123"/>
      <c r="AE69" s="1123"/>
      <c r="AF69" s="1123"/>
      <c r="AG69" s="1123"/>
      <c r="AH69" s="1123"/>
      <c r="AI69" s="1123"/>
      <c r="AJ69" s="1123"/>
      <c r="AK69" s="470">
        <f>SUM(AK62:AK68)</f>
        <v>188</v>
      </c>
      <c r="AL69" s="474">
        <f>SUM(AL62:AL68)</f>
        <v>1.0440476190476191</v>
      </c>
    </row>
    <row r="70" spans="1:38" ht="19.5" customHeight="1">
      <c r="A70" s="1"/>
      <c r="B70" s="780" t="s">
        <v>39</v>
      </c>
      <c r="C70" s="731" t="s">
        <v>78</v>
      </c>
      <c r="D70" s="465" t="s">
        <v>330</v>
      </c>
      <c r="E70" s="368" t="s">
        <v>586</v>
      </c>
      <c r="F70" s="438">
        <v>1</v>
      </c>
      <c r="G70" s="438">
        <v>1</v>
      </c>
      <c r="H70" s="438">
        <v>1</v>
      </c>
      <c r="I70" s="438">
        <v>1</v>
      </c>
      <c r="J70" s="438"/>
      <c r="K70" s="709" t="s">
        <v>264</v>
      </c>
      <c r="L70" s="438">
        <v>1</v>
      </c>
      <c r="M70" s="438">
        <v>1</v>
      </c>
      <c r="N70" s="438">
        <v>1</v>
      </c>
      <c r="O70" s="438">
        <v>1</v>
      </c>
      <c r="P70" s="438">
        <v>1</v>
      </c>
      <c r="Q70" s="438"/>
      <c r="R70" s="438"/>
      <c r="S70" s="438">
        <v>1</v>
      </c>
      <c r="T70" s="438">
        <v>1</v>
      </c>
      <c r="U70" s="438">
        <v>1</v>
      </c>
      <c r="V70" s="438">
        <v>1</v>
      </c>
      <c r="W70" s="461" t="s">
        <v>256</v>
      </c>
      <c r="X70" s="438"/>
      <c r="Y70" s="438"/>
      <c r="Z70" s="438">
        <v>1</v>
      </c>
      <c r="AA70" s="438">
        <v>1</v>
      </c>
      <c r="AB70" s="438">
        <v>1</v>
      </c>
      <c r="AC70" s="438">
        <v>1</v>
      </c>
      <c r="AD70" s="438">
        <v>1</v>
      </c>
      <c r="AE70" s="438"/>
      <c r="AF70" s="438"/>
      <c r="AG70" s="438">
        <v>1</v>
      </c>
      <c r="AH70" s="709" t="s">
        <v>264</v>
      </c>
      <c r="AI70" s="438">
        <v>1</v>
      </c>
      <c r="AJ70" s="821"/>
      <c r="AK70" s="468">
        <f>SUM(F70:AJ70)</f>
        <v>20</v>
      </c>
      <c r="AL70" s="1030">
        <v>0.1</v>
      </c>
    </row>
    <row r="71" spans="1:38" ht="19.5" customHeight="1">
      <c r="A71" s="1"/>
      <c r="B71" s="781" t="s">
        <v>39</v>
      </c>
      <c r="C71" s="731" t="s">
        <v>78</v>
      </c>
      <c r="D71" s="465" t="s">
        <v>330</v>
      </c>
      <c r="E71" s="368" t="s">
        <v>587</v>
      </c>
      <c r="F71" s="438">
        <v>1</v>
      </c>
      <c r="G71" s="438">
        <v>1</v>
      </c>
      <c r="H71" s="438">
        <v>1</v>
      </c>
      <c r="I71" s="438">
        <v>1</v>
      </c>
      <c r="J71" s="438"/>
      <c r="K71" s="438"/>
      <c r="L71" s="438">
        <v>1</v>
      </c>
      <c r="M71" s="438">
        <v>1</v>
      </c>
      <c r="N71" s="438">
        <v>1</v>
      </c>
      <c r="O71" s="438">
        <v>1</v>
      </c>
      <c r="P71" s="438">
        <v>1</v>
      </c>
      <c r="Q71" s="709" t="s">
        <v>264</v>
      </c>
      <c r="R71" s="438"/>
      <c r="S71" s="438">
        <v>1</v>
      </c>
      <c r="T71" s="438">
        <v>1</v>
      </c>
      <c r="U71" s="438">
        <v>1</v>
      </c>
      <c r="V71" s="438">
        <v>1</v>
      </c>
      <c r="W71" s="438">
        <v>1</v>
      </c>
      <c r="X71" s="438"/>
      <c r="Y71" s="438"/>
      <c r="Z71" s="438">
        <v>1</v>
      </c>
      <c r="AA71" s="438">
        <v>1</v>
      </c>
      <c r="AB71" s="438">
        <v>1</v>
      </c>
      <c r="AC71" s="438">
        <v>1</v>
      </c>
      <c r="AD71" s="438">
        <v>1</v>
      </c>
      <c r="AE71" s="438"/>
      <c r="AF71" s="438"/>
      <c r="AG71" s="438">
        <v>1</v>
      </c>
      <c r="AH71" s="438"/>
      <c r="AI71" s="438">
        <v>1</v>
      </c>
      <c r="AJ71" s="321"/>
      <c r="AK71" s="468">
        <f aca="true" t="shared" si="2" ref="AK71:AK76">SUM(F71:AJ71)</f>
        <v>21</v>
      </c>
      <c r="AL71" s="1031">
        <v>0.1</v>
      </c>
    </row>
    <row r="72" spans="1:38" ht="19.5" customHeight="1">
      <c r="A72" s="1"/>
      <c r="B72" s="781" t="s">
        <v>39</v>
      </c>
      <c r="C72" s="731" t="s">
        <v>78</v>
      </c>
      <c r="D72" s="465" t="s">
        <v>286</v>
      </c>
      <c r="E72" s="368" t="s">
        <v>588</v>
      </c>
      <c r="F72" s="438">
        <v>1</v>
      </c>
      <c r="G72" s="438">
        <v>1</v>
      </c>
      <c r="H72" s="438">
        <v>1</v>
      </c>
      <c r="I72" s="438">
        <v>1</v>
      </c>
      <c r="J72" s="438"/>
      <c r="K72" s="438"/>
      <c r="L72" s="438">
        <v>1</v>
      </c>
      <c r="M72" s="438">
        <v>1</v>
      </c>
      <c r="N72" s="438">
        <v>1</v>
      </c>
      <c r="O72" s="438">
        <v>1</v>
      </c>
      <c r="P72" s="438">
        <v>1</v>
      </c>
      <c r="Q72" s="438"/>
      <c r="R72" s="709" t="s">
        <v>264</v>
      </c>
      <c r="S72" s="438">
        <v>1</v>
      </c>
      <c r="T72" s="438">
        <v>1</v>
      </c>
      <c r="U72" s="438">
        <v>1</v>
      </c>
      <c r="V72" s="438">
        <v>1</v>
      </c>
      <c r="W72" s="438">
        <v>1</v>
      </c>
      <c r="X72" s="438"/>
      <c r="Y72" s="438"/>
      <c r="Z72" s="438">
        <v>1</v>
      </c>
      <c r="AA72" s="438">
        <v>1</v>
      </c>
      <c r="AB72" s="438">
        <v>1</v>
      </c>
      <c r="AC72" s="438">
        <v>1</v>
      </c>
      <c r="AD72" s="438">
        <v>1</v>
      </c>
      <c r="AE72" s="438"/>
      <c r="AF72" s="438"/>
      <c r="AG72" s="438">
        <v>1</v>
      </c>
      <c r="AH72" s="438"/>
      <c r="AI72" s="438">
        <v>1</v>
      </c>
      <c r="AJ72" s="321"/>
      <c r="AK72" s="468">
        <f t="shared" si="2"/>
        <v>21</v>
      </c>
      <c r="AL72" s="1032">
        <v>0.1</v>
      </c>
    </row>
    <row r="73" spans="1:38" ht="19.5" customHeight="1">
      <c r="A73" s="1"/>
      <c r="B73" s="781" t="s">
        <v>39</v>
      </c>
      <c r="C73" s="731" t="s">
        <v>78</v>
      </c>
      <c r="D73" s="465" t="s">
        <v>330</v>
      </c>
      <c r="E73" s="368" t="s">
        <v>589</v>
      </c>
      <c r="F73" s="438">
        <v>1</v>
      </c>
      <c r="G73" s="438">
        <v>1</v>
      </c>
      <c r="H73" s="438">
        <v>1</v>
      </c>
      <c r="I73" s="438">
        <v>1</v>
      </c>
      <c r="J73" s="734">
        <v>0</v>
      </c>
      <c r="K73" s="734"/>
      <c r="L73" s="438">
        <v>1</v>
      </c>
      <c r="M73" s="438">
        <v>1</v>
      </c>
      <c r="N73" s="438">
        <v>1</v>
      </c>
      <c r="O73" s="438">
        <v>1</v>
      </c>
      <c r="P73" s="438">
        <v>1</v>
      </c>
      <c r="Q73" s="438"/>
      <c r="R73" s="438"/>
      <c r="S73" s="438">
        <v>1</v>
      </c>
      <c r="T73" s="438">
        <v>1</v>
      </c>
      <c r="U73" s="438">
        <v>1</v>
      </c>
      <c r="V73" s="438">
        <v>1</v>
      </c>
      <c r="W73" s="438">
        <v>1</v>
      </c>
      <c r="X73" s="709" t="s">
        <v>264</v>
      </c>
      <c r="Y73" s="438"/>
      <c r="Z73" s="438">
        <v>1</v>
      </c>
      <c r="AA73" s="438">
        <v>1</v>
      </c>
      <c r="AB73" s="438">
        <v>1</v>
      </c>
      <c r="AC73" s="438">
        <v>1</v>
      </c>
      <c r="AD73" s="438">
        <v>1</v>
      </c>
      <c r="AE73" s="438"/>
      <c r="AF73" s="438"/>
      <c r="AG73" s="438">
        <v>1</v>
      </c>
      <c r="AH73" s="438"/>
      <c r="AI73" s="438">
        <v>1</v>
      </c>
      <c r="AJ73" s="321"/>
      <c r="AK73" s="468">
        <f t="shared" si="2"/>
        <v>21</v>
      </c>
      <c r="AL73" s="1032">
        <v>0.1</v>
      </c>
    </row>
    <row r="74" spans="1:38" ht="19.5" customHeight="1">
      <c r="A74" s="1"/>
      <c r="B74" s="781" t="s">
        <v>39</v>
      </c>
      <c r="C74" s="731" t="s">
        <v>78</v>
      </c>
      <c r="D74" s="770" t="s">
        <v>330</v>
      </c>
      <c r="E74" s="368" t="s">
        <v>593</v>
      </c>
      <c r="F74" s="822">
        <v>4</v>
      </c>
      <c r="G74" s="438">
        <v>4</v>
      </c>
      <c r="H74" s="438">
        <v>4</v>
      </c>
      <c r="I74" s="438">
        <v>4</v>
      </c>
      <c r="J74" s="734"/>
      <c r="K74" s="734"/>
      <c r="L74" s="438">
        <v>4</v>
      </c>
      <c r="M74" s="438">
        <v>4</v>
      </c>
      <c r="N74" s="438">
        <v>4</v>
      </c>
      <c r="O74" s="438">
        <v>4</v>
      </c>
      <c r="P74" s="438">
        <v>4</v>
      </c>
      <c r="Q74" s="438"/>
      <c r="R74" s="438"/>
      <c r="S74" s="438">
        <v>4</v>
      </c>
      <c r="T74" s="438">
        <v>4</v>
      </c>
      <c r="U74" s="438">
        <v>4</v>
      </c>
      <c r="V74" s="438">
        <v>4</v>
      </c>
      <c r="W74" s="438">
        <v>4</v>
      </c>
      <c r="X74" s="438"/>
      <c r="Y74" s="709" t="s">
        <v>264</v>
      </c>
      <c r="Z74" s="438">
        <v>4</v>
      </c>
      <c r="AA74" s="438">
        <v>4</v>
      </c>
      <c r="AB74" s="438">
        <v>4</v>
      </c>
      <c r="AC74" s="438">
        <v>4</v>
      </c>
      <c r="AD74" s="438">
        <v>4</v>
      </c>
      <c r="AE74" s="438"/>
      <c r="AF74" s="438"/>
      <c r="AG74" s="438">
        <v>4</v>
      </c>
      <c r="AH74" s="438"/>
      <c r="AI74" s="438">
        <v>4</v>
      </c>
      <c r="AJ74" s="321"/>
      <c r="AK74" s="468">
        <f t="shared" si="2"/>
        <v>84</v>
      </c>
      <c r="AL74" s="1032">
        <v>0.5</v>
      </c>
    </row>
    <row r="75" spans="1:38" ht="19.5" customHeight="1">
      <c r="A75" s="1"/>
      <c r="B75" s="781" t="s">
        <v>39</v>
      </c>
      <c r="C75" s="731" t="s">
        <v>78</v>
      </c>
      <c r="D75" s="465" t="s">
        <v>286</v>
      </c>
      <c r="E75" s="368" t="s">
        <v>591</v>
      </c>
      <c r="F75" s="822">
        <v>1</v>
      </c>
      <c r="G75" s="438">
        <v>1</v>
      </c>
      <c r="H75" s="438">
        <v>1</v>
      </c>
      <c r="I75" s="438">
        <v>1</v>
      </c>
      <c r="J75" s="438"/>
      <c r="K75" s="438"/>
      <c r="L75" s="438">
        <v>1</v>
      </c>
      <c r="M75" s="438">
        <v>1</v>
      </c>
      <c r="N75" s="438">
        <v>1</v>
      </c>
      <c r="O75" s="438">
        <v>1</v>
      </c>
      <c r="P75" s="438">
        <v>1</v>
      </c>
      <c r="Q75" s="438"/>
      <c r="R75" s="438"/>
      <c r="S75" s="438">
        <v>1</v>
      </c>
      <c r="T75" s="438">
        <v>1</v>
      </c>
      <c r="U75" s="438">
        <v>1</v>
      </c>
      <c r="V75" s="438">
        <v>1</v>
      </c>
      <c r="W75" s="438">
        <v>1</v>
      </c>
      <c r="X75" s="438"/>
      <c r="Y75" s="438"/>
      <c r="Z75" s="438">
        <v>1</v>
      </c>
      <c r="AA75" s="438">
        <v>1</v>
      </c>
      <c r="AB75" s="438">
        <v>1</v>
      </c>
      <c r="AC75" s="438">
        <v>1</v>
      </c>
      <c r="AD75" s="438">
        <v>1</v>
      </c>
      <c r="AE75" s="709" t="s">
        <v>264</v>
      </c>
      <c r="AF75" s="438"/>
      <c r="AG75" s="438">
        <v>1</v>
      </c>
      <c r="AH75" s="438"/>
      <c r="AI75" s="438">
        <v>1</v>
      </c>
      <c r="AJ75" s="321"/>
      <c r="AK75" s="468">
        <f t="shared" si="2"/>
        <v>21</v>
      </c>
      <c r="AL75" s="1032">
        <v>0.1</v>
      </c>
    </row>
    <row r="76" spans="1:38" ht="19.5" customHeight="1">
      <c r="A76" s="1"/>
      <c r="B76" s="781"/>
      <c r="C76" s="731"/>
      <c r="D76" s="731"/>
      <c r="E76" s="732"/>
      <c r="F76" s="326"/>
      <c r="G76" s="326"/>
      <c r="H76" s="326"/>
      <c r="I76" s="326"/>
      <c r="J76" s="326"/>
      <c r="K76" s="326"/>
      <c r="L76" s="326"/>
      <c r="M76" s="326"/>
      <c r="N76" s="326"/>
      <c r="O76" s="326"/>
      <c r="P76" s="326"/>
      <c r="Q76" s="326"/>
      <c r="R76" s="326"/>
      <c r="S76" s="326"/>
      <c r="T76" s="326"/>
      <c r="U76" s="326"/>
      <c r="V76" s="326"/>
      <c r="W76" s="326"/>
      <c r="X76" s="326"/>
      <c r="Y76" s="326"/>
      <c r="Z76" s="326"/>
      <c r="AA76" s="326"/>
      <c r="AB76" s="326"/>
      <c r="AC76" s="326"/>
      <c r="AD76" s="326"/>
      <c r="AE76" s="326"/>
      <c r="AF76" s="326"/>
      <c r="AG76" s="326"/>
      <c r="AH76" s="326"/>
      <c r="AI76" s="326"/>
      <c r="AJ76" s="326"/>
      <c r="AK76" s="733">
        <f t="shared" si="2"/>
        <v>0</v>
      </c>
      <c r="AL76" s="1032"/>
    </row>
    <row r="77" spans="1:38" ht="19.5" customHeight="1" thickBot="1">
      <c r="A77" s="1"/>
      <c r="B77" s="1122" t="s">
        <v>426</v>
      </c>
      <c r="C77" s="1123"/>
      <c r="D77" s="1123"/>
      <c r="E77" s="1123"/>
      <c r="F77" s="1123"/>
      <c r="G77" s="1123"/>
      <c r="H77" s="1123"/>
      <c r="I77" s="1123"/>
      <c r="J77" s="1123"/>
      <c r="K77" s="1123"/>
      <c r="L77" s="1123"/>
      <c r="M77" s="1123"/>
      <c r="N77" s="1123"/>
      <c r="O77" s="1123"/>
      <c r="P77" s="1123"/>
      <c r="Q77" s="1123"/>
      <c r="R77" s="1123"/>
      <c r="S77" s="1123"/>
      <c r="T77" s="1123"/>
      <c r="U77" s="1123"/>
      <c r="V77" s="1123"/>
      <c r="W77" s="1123"/>
      <c r="X77" s="1123"/>
      <c r="Y77" s="1123"/>
      <c r="Z77" s="1123"/>
      <c r="AA77" s="1123"/>
      <c r="AB77" s="1123"/>
      <c r="AC77" s="1123"/>
      <c r="AD77" s="1123"/>
      <c r="AE77" s="1123"/>
      <c r="AF77" s="1123"/>
      <c r="AG77" s="1123"/>
      <c r="AH77" s="1123"/>
      <c r="AI77" s="1123"/>
      <c r="AJ77" s="1123"/>
      <c r="AK77" s="470">
        <f>SUM(AK70:AK76)</f>
        <v>188</v>
      </c>
      <c r="AL77" s="1033">
        <f>SUM(AL70:AL76)</f>
        <v>1</v>
      </c>
    </row>
    <row r="78" spans="1:38" ht="19.5" customHeight="1">
      <c r="A78" s="1"/>
      <c r="B78" s="463" t="s">
        <v>40</v>
      </c>
      <c r="C78" s="866" t="s">
        <v>428</v>
      </c>
      <c r="D78" s="1021" t="s">
        <v>291</v>
      </c>
      <c r="E78" s="1022" t="s">
        <v>594</v>
      </c>
      <c r="F78" s="1023">
        <v>8</v>
      </c>
      <c r="G78" s="1023">
        <v>8</v>
      </c>
      <c r="H78" s="1023">
        <v>8</v>
      </c>
      <c r="I78" s="1023">
        <v>8</v>
      </c>
      <c r="J78" s="1023"/>
      <c r="K78" s="1023"/>
      <c r="L78" s="1023">
        <v>8</v>
      </c>
      <c r="M78" s="1023">
        <v>8</v>
      </c>
      <c r="N78" s="1023">
        <v>8</v>
      </c>
      <c r="O78" s="1023">
        <v>8</v>
      </c>
      <c r="P78" s="1023">
        <v>8</v>
      </c>
      <c r="Q78" s="1023"/>
      <c r="R78" s="1023"/>
      <c r="S78" s="1023">
        <v>8</v>
      </c>
      <c r="T78" s="1023">
        <v>8</v>
      </c>
      <c r="U78" s="1023">
        <v>8</v>
      </c>
      <c r="V78" s="1023">
        <v>8</v>
      </c>
      <c r="W78" s="1023">
        <v>8</v>
      </c>
      <c r="X78" s="1023"/>
      <c r="Y78" s="1023"/>
      <c r="Z78" s="1023">
        <v>8</v>
      </c>
      <c r="AA78" s="1023">
        <v>8</v>
      </c>
      <c r="AB78" s="1023">
        <v>8</v>
      </c>
      <c r="AC78" s="1023">
        <v>8</v>
      </c>
      <c r="AD78" s="1023">
        <v>8</v>
      </c>
      <c r="AE78" s="1023"/>
      <c r="AF78" s="1023"/>
      <c r="AG78" s="1023">
        <v>8</v>
      </c>
      <c r="AH78" s="1023"/>
      <c r="AI78" s="1023">
        <v>8</v>
      </c>
      <c r="AJ78" s="1023"/>
      <c r="AK78" s="303">
        <f>SUM(F78:AJ78)</f>
        <v>168</v>
      </c>
      <c r="AL78" s="1128"/>
    </row>
    <row r="79" spans="1:38" ht="15" thickBot="1">
      <c r="A79" s="1"/>
      <c r="B79" s="1131" t="s">
        <v>429</v>
      </c>
      <c r="C79" s="1132"/>
      <c r="D79" s="1132"/>
      <c r="E79" s="1132"/>
      <c r="F79" s="1132"/>
      <c r="G79" s="1132"/>
      <c r="H79" s="1132"/>
      <c r="I79" s="1132"/>
      <c r="J79" s="1132"/>
      <c r="K79" s="1132"/>
      <c r="L79" s="1132"/>
      <c r="M79" s="1132"/>
      <c r="N79" s="1132"/>
      <c r="O79" s="1132"/>
      <c r="P79" s="1132"/>
      <c r="Q79" s="1132"/>
      <c r="R79" s="1132"/>
      <c r="S79" s="1132"/>
      <c r="T79" s="1132"/>
      <c r="U79" s="1132"/>
      <c r="V79" s="1132"/>
      <c r="W79" s="1132"/>
      <c r="X79" s="1132"/>
      <c r="Y79" s="1132"/>
      <c r="Z79" s="1132"/>
      <c r="AA79" s="1132"/>
      <c r="AB79" s="1132"/>
      <c r="AC79" s="1132"/>
      <c r="AD79" s="1132"/>
      <c r="AE79" s="1132"/>
      <c r="AF79" s="1132"/>
      <c r="AG79" s="1132"/>
      <c r="AH79" s="1132"/>
      <c r="AI79" s="1132"/>
      <c r="AJ79" s="1132"/>
      <c r="AK79" s="470">
        <f>SUM(AK76:AK78)</f>
        <v>356</v>
      </c>
      <c r="AL79" s="1129"/>
    </row>
    <row r="80" spans="1:38" ht="20.25" customHeight="1">
      <c r="A80" s="1"/>
      <c r="B80" s="781" t="s">
        <v>40</v>
      </c>
      <c r="C80" s="731" t="s">
        <v>152</v>
      </c>
      <c r="D80" s="731" t="s">
        <v>330</v>
      </c>
      <c r="E80" s="732" t="s">
        <v>595</v>
      </c>
      <c r="F80" s="326">
        <v>8</v>
      </c>
      <c r="G80" s="326">
        <v>8</v>
      </c>
      <c r="H80" s="326">
        <v>8</v>
      </c>
      <c r="I80" s="326">
        <v>8</v>
      </c>
      <c r="J80" s="326"/>
      <c r="K80" s="326"/>
      <c r="L80" s="326">
        <v>8</v>
      </c>
      <c r="M80" s="326">
        <v>8</v>
      </c>
      <c r="N80" s="326">
        <v>8</v>
      </c>
      <c r="O80" s="326">
        <v>8</v>
      </c>
      <c r="P80" s="326">
        <v>8</v>
      </c>
      <c r="Q80" s="326"/>
      <c r="R80" s="326"/>
      <c r="S80" s="326">
        <v>8</v>
      </c>
      <c r="T80" s="326">
        <v>8</v>
      </c>
      <c r="U80" s="326">
        <v>8</v>
      </c>
      <c r="V80" s="326">
        <v>8</v>
      </c>
      <c r="W80" s="326">
        <v>8</v>
      </c>
      <c r="X80" s="326"/>
      <c r="Y80" s="326"/>
      <c r="Z80" s="326">
        <v>8</v>
      </c>
      <c r="AA80" s="326">
        <v>8</v>
      </c>
      <c r="AB80" s="326">
        <v>8</v>
      </c>
      <c r="AC80" s="326">
        <v>8</v>
      </c>
      <c r="AD80" s="326">
        <v>8</v>
      </c>
      <c r="AE80" s="326"/>
      <c r="AF80" s="326"/>
      <c r="AG80" s="326">
        <v>8</v>
      </c>
      <c r="AH80" s="326"/>
      <c r="AI80" s="326">
        <v>8</v>
      </c>
      <c r="AJ80" s="326"/>
      <c r="AK80" s="303">
        <f>SUM(F80:AJ80)</f>
        <v>168</v>
      </c>
      <c r="AL80" s="1129"/>
    </row>
    <row r="81" spans="1:38" ht="20.25" customHeight="1">
      <c r="A81" s="1"/>
      <c r="B81" s="876"/>
      <c r="C81" s="731"/>
      <c r="D81" s="1024"/>
      <c r="E81" s="1025"/>
      <c r="F81" s="1026"/>
      <c r="G81" s="1027"/>
      <c r="H81" s="1027"/>
      <c r="I81" s="1027"/>
      <c r="J81" s="1027"/>
      <c r="K81" s="1027"/>
      <c r="L81" s="1027"/>
      <c r="M81" s="1027"/>
      <c r="N81" s="1027"/>
      <c r="O81" s="1027"/>
      <c r="P81" s="1027"/>
      <c r="Q81" s="1027"/>
      <c r="R81" s="1027"/>
      <c r="S81" s="1027"/>
      <c r="T81" s="1027"/>
      <c r="U81" s="1027"/>
      <c r="V81" s="1027"/>
      <c r="W81" s="1027"/>
      <c r="X81" s="1027"/>
      <c r="Y81" s="1027"/>
      <c r="Z81" s="1027"/>
      <c r="AA81" s="1027"/>
      <c r="AB81" s="1027"/>
      <c r="AC81" s="1027"/>
      <c r="AD81" s="1027"/>
      <c r="AE81" s="1027"/>
      <c r="AF81" s="1027"/>
      <c r="AG81" s="1027"/>
      <c r="AH81" s="1027"/>
      <c r="AI81" s="1027"/>
      <c r="AJ81" s="1028"/>
      <c r="AK81" s="303"/>
      <c r="AL81" s="1129"/>
    </row>
    <row r="82" spans="1:38" ht="15" thickBot="1">
      <c r="A82" s="1"/>
      <c r="B82" s="1122" t="s">
        <v>430</v>
      </c>
      <c r="C82" s="1123"/>
      <c r="D82" s="1123"/>
      <c r="E82" s="1123"/>
      <c r="F82" s="1123"/>
      <c r="G82" s="1123"/>
      <c r="H82" s="1123"/>
      <c r="I82" s="1123"/>
      <c r="J82" s="1123"/>
      <c r="K82" s="1123"/>
      <c r="L82" s="1123"/>
      <c r="M82" s="1123"/>
      <c r="N82" s="1123"/>
      <c r="O82" s="1123"/>
      <c r="P82" s="1123"/>
      <c r="Q82" s="1123"/>
      <c r="R82" s="1123"/>
      <c r="S82" s="1123"/>
      <c r="T82" s="1123"/>
      <c r="U82" s="1123"/>
      <c r="V82" s="1123"/>
      <c r="W82" s="1123"/>
      <c r="X82" s="1123"/>
      <c r="Y82" s="1123"/>
      <c r="Z82" s="1123"/>
      <c r="AA82" s="1123"/>
      <c r="AB82" s="1123"/>
      <c r="AC82" s="1123"/>
      <c r="AD82" s="1123"/>
      <c r="AE82" s="1123"/>
      <c r="AF82" s="1123"/>
      <c r="AG82" s="1123"/>
      <c r="AH82" s="1123"/>
      <c r="AI82" s="1123"/>
      <c r="AJ82" s="1123"/>
      <c r="AK82" s="470">
        <f>SUM(AK80:AK81)</f>
        <v>168</v>
      </c>
      <c r="AL82" s="1130"/>
    </row>
    <row r="83" spans="1:38" ht="15" customHeight="1">
      <c r="A83" s="1"/>
      <c r="B83" s="820"/>
      <c r="C83" s="820"/>
      <c r="D83" s="820"/>
      <c r="E83" s="820"/>
      <c r="F83" s="820"/>
      <c r="G83" s="820"/>
      <c r="H83" s="820"/>
      <c r="I83" s="820"/>
      <c r="J83" s="820"/>
      <c r="K83" s="820"/>
      <c r="L83" s="820"/>
      <c r="M83" s="820"/>
      <c r="N83" s="820"/>
      <c r="O83" s="820"/>
      <c r="P83" s="820"/>
      <c r="Q83" s="820"/>
      <c r="R83" s="820"/>
      <c r="S83" s="820"/>
      <c r="T83" s="820"/>
      <c r="U83" s="820"/>
      <c r="V83" s="820"/>
      <c r="W83" s="820"/>
      <c r="X83" s="820"/>
      <c r="Y83" s="820"/>
      <c r="Z83" s="820"/>
      <c r="AA83" s="820"/>
      <c r="AB83" s="820"/>
      <c r="AC83" s="820"/>
      <c r="AD83" s="820"/>
      <c r="AE83" s="820"/>
      <c r="AF83" s="820"/>
      <c r="AG83" s="820"/>
      <c r="AH83" s="820"/>
      <c r="AI83" s="820"/>
      <c r="AJ83" s="820"/>
      <c r="AK83" s="854"/>
      <c r="AL83" s="855"/>
    </row>
    <row r="84" spans="1:38" ht="37.5" customHeight="1">
      <c r="A84" s="1"/>
      <c r="B84" s="2" t="s">
        <v>0</v>
      </c>
      <c r="C84" s="3"/>
      <c r="D84" s="3"/>
      <c r="E84" s="3"/>
      <c r="F84" s="3"/>
      <c r="G84" s="3"/>
      <c r="H84" s="3"/>
      <c r="I84" s="3"/>
      <c r="J84" s="1"/>
      <c r="L84" s="3" t="s">
        <v>1</v>
      </c>
      <c r="M84" s="3">
        <v>26</v>
      </c>
      <c r="N84" s="3" t="s">
        <v>2</v>
      </c>
      <c r="O84" s="5">
        <v>4</v>
      </c>
      <c r="P84" s="3" t="s">
        <v>3</v>
      </c>
      <c r="Q84" s="3"/>
      <c r="S84" s="4" t="s">
        <v>4</v>
      </c>
      <c r="T84" s="3"/>
      <c r="X84" s="3"/>
      <c r="Z84" s="1104" t="s">
        <v>391</v>
      </c>
      <c r="AA84" s="1104"/>
      <c r="AB84" s="1104"/>
      <c r="AC84" s="1104"/>
      <c r="AD84" s="1104"/>
      <c r="AE84" s="1104"/>
      <c r="AF84" s="1104"/>
      <c r="AG84" s="1104"/>
      <c r="AH84" s="1104"/>
      <c r="AI84" s="1104"/>
      <c r="AJ84" s="1104"/>
      <c r="AK84" s="1104"/>
      <c r="AL84" s="1104"/>
    </row>
    <row r="85" spans="1:38" ht="15" customHeight="1">
      <c r="A85" s="1"/>
      <c r="B85" s="2"/>
      <c r="C85" s="6"/>
      <c r="D85" s="6"/>
      <c r="E85" s="3"/>
      <c r="F85" s="4" t="s">
        <v>7</v>
      </c>
      <c r="G85" s="3"/>
      <c r="H85" s="3"/>
      <c r="I85" s="3"/>
      <c r="J85" s="3"/>
      <c r="K85" s="1102" t="s">
        <v>596</v>
      </c>
      <c r="L85" s="1102"/>
      <c r="M85" s="1102"/>
      <c r="N85" s="1102"/>
      <c r="O85" s="1102"/>
      <c r="P85" s="3"/>
      <c r="Q85" s="4" t="s">
        <v>6</v>
      </c>
      <c r="S85" s="4" t="s">
        <v>38</v>
      </c>
      <c r="T85" s="3"/>
      <c r="V85" s="3"/>
      <c r="W85" s="1102" t="s">
        <v>597</v>
      </c>
      <c r="X85" s="1102"/>
      <c r="Y85" s="1102"/>
      <c r="Z85" s="1102"/>
      <c r="AA85" s="1102"/>
      <c r="AB85" s="1102"/>
      <c r="AC85" s="1102"/>
      <c r="AD85" s="1102"/>
      <c r="AE85" s="1102"/>
      <c r="AF85" s="1102"/>
      <c r="AG85" s="1102"/>
      <c r="AH85" s="1102"/>
      <c r="AI85" s="3"/>
      <c r="AJ85" s="4" t="s">
        <v>6</v>
      </c>
      <c r="AK85" s="3"/>
      <c r="AL85" s="4"/>
    </row>
    <row r="86" spans="1:38" ht="15" customHeight="1" thickBot="1">
      <c r="A86" s="1"/>
      <c r="B86" s="2"/>
      <c r="C86" s="6"/>
      <c r="D86" s="6"/>
      <c r="E86" s="3"/>
      <c r="F86" s="3"/>
      <c r="G86" s="3"/>
      <c r="H86" s="3"/>
      <c r="I86" s="3"/>
      <c r="J86" s="3"/>
      <c r="K86" s="3"/>
      <c r="L86" s="3"/>
      <c r="M86" s="3"/>
      <c r="N86" s="3"/>
      <c r="O86" s="3"/>
      <c r="P86" s="3"/>
      <c r="Q86" s="1"/>
      <c r="S86" s="4"/>
      <c r="T86" s="3"/>
      <c r="U86" s="3"/>
      <c r="V86" s="3"/>
      <c r="W86" s="3"/>
      <c r="X86" s="3"/>
      <c r="Y86" s="3"/>
      <c r="Z86" s="3"/>
      <c r="AA86" s="3"/>
      <c r="AB86" s="3"/>
      <c r="AC86" s="3"/>
      <c r="AD86" s="3"/>
      <c r="AE86" s="3"/>
      <c r="AF86" s="3"/>
      <c r="AG86" s="3"/>
      <c r="AH86" s="3"/>
      <c r="AI86" s="3"/>
      <c r="AJ86" s="3"/>
      <c r="AK86" s="3"/>
      <c r="AL86" s="3"/>
    </row>
    <row r="87" spans="1:38" ht="15" customHeight="1">
      <c r="A87" s="1"/>
      <c r="B87" s="409" t="s">
        <v>8</v>
      </c>
      <c r="C87" s="457" t="s">
        <v>9</v>
      </c>
      <c r="D87" s="410" t="s">
        <v>10</v>
      </c>
      <c r="E87" s="476" t="s">
        <v>11</v>
      </c>
      <c r="F87" s="412">
        <v>1</v>
      </c>
      <c r="G87" s="413">
        <v>2</v>
      </c>
      <c r="H87" s="413">
        <v>3</v>
      </c>
      <c r="I87" s="413">
        <v>4</v>
      </c>
      <c r="J87" s="413">
        <v>5</v>
      </c>
      <c r="K87" s="413">
        <v>6</v>
      </c>
      <c r="L87" s="413">
        <v>7</v>
      </c>
      <c r="M87" s="413">
        <v>8</v>
      </c>
      <c r="N87" s="413">
        <v>9</v>
      </c>
      <c r="O87" s="413">
        <v>10</v>
      </c>
      <c r="P87" s="413">
        <v>11</v>
      </c>
      <c r="Q87" s="413">
        <v>12</v>
      </c>
      <c r="R87" s="413">
        <v>13</v>
      </c>
      <c r="S87" s="413">
        <v>14</v>
      </c>
      <c r="T87" s="413">
        <v>15</v>
      </c>
      <c r="U87" s="413">
        <v>16</v>
      </c>
      <c r="V87" s="413">
        <v>17</v>
      </c>
      <c r="W87" s="413">
        <v>18</v>
      </c>
      <c r="X87" s="413">
        <v>19</v>
      </c>
      <c r="Y87" s="413">
        <v>20</v>
      </c>
      <c r="Z87" s="413">
        <v>21</v>
      </c>
      <c r="AA87" s="413">
        <v>22</v>
      </c>
      <c r="AB87" s="413">
        <v>23</v>
      </c>
      <c r="AC87" s="413">
        <v>24</v>
      </c>
      <c r="AD87" s="413">
        <v>25</v>
      </c>
      <c r="AE87" s="413">
        <v>26</v>
      </c>
      <c r="AF87" s="413">
        <v>27</v>
      </c>
      <c r="AG87" s="413">
        <v>28</v>
      </c>
      <c r="AH87" s="413">
        <v>29</v>
      </c>
      <c r="AI87" s="413">
        <v>30</v>
      </c>
      <c r="AJ87" s="414"/>
      <c r="AK87" s="477" t="s">
        <v>236</v>
      </c>
      <c r="AL87" s="1126" t="s">
        <v>13</v>
      </c>
    </row>
    <row r="88" spans="1:38" ht="15" customHeight="1" thickBot="1">
      <c r="A88" s="1"/>
      <c r="B88" s="416"/>
      <c r="C88" s="458" t="s">
        <v>14</v>
      </c>
      <c r="D88" s="418"/>
      <c r="E88" s="478"/>
      <c r="F88" s="785" t="s">
        <v>70</v>
      </c>
      <c r="G88" s="785" t="s">
        <v>186</v>
      </c>
      <c r="H88" s="785" t="s">
        <v>187</v>
      </c>
      <c r="I88" s="785" t="s">
        <v>188</v>
      </c>
      <c r="J88" s="785" t="s">
        <v>189</v>
      </c>
      <c r="K88" s="785" t="s">
        <v>48</v>
      </c>
      <c r="L88" s="785" t="s">
        <v>184</v>
      </c>
      <c r="M88" s="785" t="s">
        <v>185</v>
      </c>
      <c r="N88" s="785" t="s">
        <v>186</v>
      </c>
      <c r="O88" s="785" t="s">
        <v>187</v>
      </c>
      <c r="P88" s="785" t="s">
        <v>188</v>
      </c>
      <c r="Q88" s="785" t="s">
        <v>189</v>
      </c>
      <c r="R88" s="785" t="s">
        <v>48</v>
      </c>
      <c r="S88" s="785" t="s">
        <v>184</v>
      </c>
      <c r="T88" s="785" t="s">
        <v>185</v>
      </c>
      <c r="U88" s="785" t="s">
        <v>186</v>
      </c>
      <c r="V88" s="785" t="s">
        <v>187</v>
      </c>
      <c r="W88" s="785" t="s">
        <v>188</v>
      </c>
      <c r="X88" s="785" t="s">
        <v>189</v>
      </c>
      <c r="Y88" s="785" t="s">
        <v>48</v>
      </c>
      <c r="Z88" s="785" t="s">
        <v>184</v>
      </c>
      <c r="AA88" s="785" t="s">
        <v>185</v>
      </c>
      <c r="AB88" s="785" t="s">
        <v>186</v>
      </c>
      <c r="AC88" s="785" t="s">
        <v>187</v>
      </c>
      <c r="AD88" s="785" t="s">
        <v>188</v>
      </c>
      <c r="AE88" s="785" t="s">
        <v>189</v>
      </c>
      <c r="AF88" s="785" t="s">
        <v>48</v>
      </c>
      <c r="AG88" s="785" t="s">
        <v>184</v>
      </c>
      <c r="AH88" s="785" t="s">
        <v>185</v>
      </c>
      <c r="AI88" s="785" t="s">
        <v>186</v>
      </c>
      <c r="AJ88" s="336"/>
      <c r="AK88" s="479" t="s">
        <v>15</v>
      </c>
      <c r="AL88" s="1127"/>
    </row>
    <row r="89" spans="1:38" ht="15" customHeight="1">
      <c r="A89" s="1"/>
      <c r="B89" s="782" t="s">
        <v>235</v>
      </c>
      <c r="C89" s="783"/>
      <c r="D89" s="783"/>
      <c r="E89" s="784"/>
      <c r="F89" s="480"/>
      <c r="G89" s="466"/>
      <c r="H89" s="466"/>
      <c r="I89" s="466"/>
      <c r="J89" s="466"/>
      <c r="K89" s="466"/>
      <c r="L89" s="466"/>
      <c r="M89" s="466"/>
      <c r="N89" s="466"/>
      <c r="O89" s="466"/>
      <c r="P89" s="466"/>
      <c r="Q89" s="466"/>
      <c r="R89" s="466"/>
      <c r="S89" s="466"/>
      <c r="T89" s="466"/>
      <c r="U89" s="466"/>
      <c r="V89" s="466"/>
      <c r="W89" s="466"/>
      <c r="X89" s="466"/>
      <c r="Y89" s="466"/>
      <c r="Z89" s="466"/>
      <c r="AA89" s="466"/>
      <c r="AB89" s="466"/>
      <c r="AC89" s="466"/>
      <c r="AD89" s="466"/>
      <c r="AE89" s="466"/>
      <c r="AF89" s="466"/>
      <c r="AG89" s="466"/>
      <c r="AH89" s="466"/>
      <c r="AI89" s="466"/>
      <c r="AJ89" s="467"/>
      <c r="AK89" s="484"/>
      <c r="AL89" s="487"/>
    </row>
    <row r="90" spans="1:38" ht="15" customHeight="1">
      <c r="A90" s="1"/>
      <c r="B90" s="464" t="s">
        <v>41</v>
      </c>
      <c r="C90" s="731" t="s">
        <v>78</v>
      </c>
      <c r="D90" s="235" t="s">
        <v>79</v>
      </c>
      <c r="E90" s="475" t="s">
        <v>461</v>
      </c>
      <c r="F90" s="600">
        <v>8</v>
      </c>
      <c r="G90" s="600">
        <v>8</v>
      </c>
      <c r="H90" s="600">
        <v>8</v>
      </c>
      <c r="I90" s="600">
        <v>8</v>
      </c>
      <c r="J90" s="600">
        <v>0</v>
      </c>
      <c r="K90" s="600">
        <v>0</v>
      </c>
      <c r="L90" s="600">
        <v>8</v>
      </c>
      <c r="M90" s="600">
        <v>8</v>
      </c>
      <c r="N90" s="600">
        <v>8</v>
      </c>
      <c r="O90" s="600">
        <v>8</v>
      </c>
      <c r="P90" s="600">
        <v>0</v>
      </c>
      <c r="Q90" s="600">
        <v>8</v>
      </c>
      <c r="R90" s="600">
        <v>0</v>
      </c>
      <c r="S90" s="600">
        <v>8</v>
      </c>
      <c r="T90" s="600">
        <v>8</v>
      </c>
      <c r="U90" s="600">
        <v>0</v>
      </c>
      <c r="V90" s="600">
        <v>8</v>
      </c>
      <c r="W90" s="600">
        <v>0</v>
      </c>
      <c r="X90" s="600">
        <v>8</v>
      </c>
      <c r="Y90" s="600">
        <v>8</v>
      </c>
      <c r="Z90" s="600">
        <v>8</v>
      </c>
      <c r="AA90" s="600">
        <v>8</v>
      </c>
      <c r="AB90" s="600">
        <v>0</v>
      </c>
      <c r="AC90" s="600">
        <v>8</v>
      </c>
      <c r="AD90" s="600">
        <v>8</v>
      </c>
      <c r="AE90" s="600">
        <v>0</v>
      </c>
      <c r="AF90" s="600">
        <v>8</v>
      </c>
      <c r="AG90" s="600">
        <v>8</v>
      </c>
      <c r="AH90" s="600">
        <v>8</v>
      </c>
      <c r="AI90" s="600">
        <v>0</v>
      </c>
      <c r="AJ90" s="600">
        <v>0</v>
      </c>
      <c r="AK90" s="577">
        <f>SUM(F90:AJ90)</f>
        <v>168</v>
      </c>
      <c r="AL90" s="823">
        <v>1</v>
      </c>
    </row>
    <row r="91" spans="1:38" ht="15" customHeight="1">
      <c r="A91" s="1"/>
      <c r="B91" s="464" t="s">
        <v>41</v>
      </c>
      <c r="C91" s="731" t="s">
        <v>374</v>
      </c>
      <c r="D91" s="235" t="s">
        <v>79</v>
      </c>
      <c r="E91" s="475" t="s">
        <v>464</v>
      </c>
      <c r="F91" s="600">
        <v>0</v>
      </c>
      <c r="G91" s="600">
        <v>8</v>
      </c>
      <c r="H91" s="600">
        <v>8</v>
      </c>
      <c r="I91" s="600">
        <v>8</v>
      </c>
      <c r="J91" s="600">
        <v>0</v>
      </c>
      <c r="K91" s="600">
        <v>8</v>
      </c>
      <c r="L91" s="600">
        <v>8</v>
      </c>
      <c r="M91" s="600">
        <v>4</v>
      </c>
      <c r="N91" s="600">
        <v>0</v>
      </c>
      <c r="O91" s="600">
        <v>8</v>
      </c>
      <c r="P91" s="600">
        <v>8</v>
      </c>
      <c r="Q91" s="600">
        <v>0</v>
      </c>
      <c r="R91" s="600">
        <v>8</v>
      </c>
      <c r="S91" s="600">
        <v>8</v>
      </c>
      <c r="T91" s="600">
        <v>0</v>
      </c>
      <c r="U91" s="600">
        <v>8</v>
      </c>
      <c r="V91" s="600">
        <v>0</v>
      </c>
      <c r="W91" s="600">
        <v>8</v>
      </c>
      <c r="X91" s="600">
        <v>8</v>
      </c>
      <c r="Y91" s="600">
        <v>8</v>
      </c>
      <c r="Z91" s="600">
        <v>0</v>
      </c>
      <c r="AA91" s="600">
        <v>8</v>
      </c>
      <c r="AB91" s="600">
        <v>0</v>
      </c>
      <c r="AC91" s="600">
        <v>8</v>
      </c>
      <c r="AD91" s="600">
        <v>8</v>
      </c>
      <c r="AE91" s="600">
        <v>0</v>
      </c>
      <c r="AF91" s="600">
        <v>0</v>
      </c>
      <c r="AG91" s="600">
        <v>8</v>
      </c>
      <c r="AH91" s="600">
        <v>8</v>
      </c>
      <c r="AI91" s="600">
        <v>8</v>
      </c>
      <c r="AJ91" s="600">
        <v>0</v>
      </c>
      <c r="AK91" s="577">
        <f aca="true" t="shared" si="3" ref="AK91:AK139">SUM(F91:AJ91)</f>
        <v>156</v>
      </c>
      <c r="AL91" s="823">
        <v>1</v>
      </c>
    </row>
    <row r="92" spans="1:38" ht="15" customHeight="1">
      <c r="A92" s="1"/>
      <c r="B92" s="464" t="s">
        <v>41</v>
      </c>
      <c r="C92" s="731" t="s">
        <v>374</v>
      </c>
      <c r="D92" s="235" t="s">
        <v>79</v>
      </c>
      <c r="E92" s="475" t="s">
        <v>466</v>
      </c>
      <c r="F92" s="600">
        <v>8</v>
      </c>
      <c r="G92" s="600">
        <v>8</v>
      </c>
      <c r="H92" s="600">
        <v>0</v>
      </c>
      <c r="I92" s="600">
        <v>0</v>
      </c>
      <c r="J92" s="600">
        <v>8</v>
      </c>
      <c r="K92" s="600">
        <v>8</v>
      </c>
      <c r="L92" s="600">
        <v>0</v>
      </c>
      <c r="M92" s="600">
        <v>8</v>
      </c>
      <c r="N92" s="600">
        <v>4</v>
      </c>
      <c r="O92" s="600">
        <v>8</v>
      </c>
      <c r="P92" s="600">
        <v>0</v>
      </c>
      <c r="Q92" s="600">
        <v>8</v>
      </c>
      <c r="R92" s="600">
        <v>8</v>
      </c>
      <c r="S92" s="600">
        <v>8</v>
      </c>
      <c r="T92" s="600">
        <v>0</v>
      </c>
      <c r="U92" s="600">
        <v>8</v>
      </c>
      <c r="V92" s="600">
        <v>8</v>
      </c>
      <c r="W92" s="600">
        <v>8</v>
      </c>
      <c r="X92" s="600">
        <v>0</v>
      </c>
      <c r="Y92" s="600">
        <v>8</v>
      </c>
      <c r="Z92" s="600">
        <v>8</v>
      </c>
      <c r="AA92" s="600">
        <v>8</v>
      </c>
      <c r="AB92" s="600">
        <v>0</v>
      </c>
      <c r="AC92" s="600">
        <v>0</v>
      </c>
      <c r="AD92" s="600">
        <v>8</v>
      </c>
      <c r="AE92" s="600">
        <v>8</v>
      </c>
      <c r="AF92" s="600">
        <v>8</v>
      </c>
      <c r="AG92" s="600">
        <v>8</v>
      </c>
      <c r="AH92" s="600">
        <v>0</v>
      </c>
      <c r="AI92" s="600">
        <v>0</v>
      </c>
      <c r="AJ92" s="600">
        <v>0</v>
      </c>
      <c r="AK92" s="577">
        <f t="shared" si="3"/>
        <v>156</v>
      </c>
      <c r="AL92" s="823">
        <v>1</v>
      </c>
    </row>
    <row r="93" spans="1:38" ht="15" customHeight="1">
      <c r="A93" s="1"/>
      <c r="B93" s="464" t="s">
        <v>41</v>
      </c>
      <c r="C93" s="731" t="s">
        <v>374</v>
      </c>
      <c r="D93" s="235" t="s">
        <v>79</v>
      </c>
      <c r="E93" s="475" t="s">
        <v>468</v>
      </c>
      <c r="F93" s="600">
        <v>0</v>
      </c>
      <c r="G93" s="600">
        <v>4</v>
      </c>
      <c r="H93" s="600">
        <v>8</v>
      </c>
      <c r="I93" s="600">
        <v>0</v>
      </c>
      <c r="J93" s="600">
        <v>8</v>
      </c>
      <c r="K93" s="600">
        <v>0</v>
      </c>
      <c r="L93" s="600">
        <v>8</v>
      </c>
      <c r="M93" s="600">
        <v>8</v>
      </c>
      <c r="N93" s="600">
        <v>8</v>
      </c>
      <c r="O93" s="600">
        <v>0</v>
      </c>
      <c r="P93" s="600">
        <v>0</v>
      </c>
      <c r="Q93" s="600">
        <v>8</v>
      </c>
      <c r="R93" s="600">
        <v>0</v>
      </c>
      <c r="S93" s="600">
        <v>8</v>
      </c>
      <c r="T93" s="600">
        <v>8</v>
      </c>
      <c r="U93" s="600">
        <v>8</v>
      </c>
      <c r="V93" s="600">
        <v>8</v>
      </c>
      <c r="W93" s="600">
        <v>0</v>
      </c>
      <c r="X93" s="600">
        <v>8</v>
      </c>
      <c r="Y93" s="600">
        <v>0</v>
      </c>
      <c r="Z93" s="600">
        <v>8</v>
      </c>
      <c r="AA93" s="600">
        <v>8</v>
      </c>
      <c r="AB93" s="600">
        <v>0</v>
      </c>
      <c r="AC93" s="600">
        <v>8</v>
      </c>
      <c r="AD93" s="600">
        <v>8</v>
      </c>
      <c r="AE93" s="600">
        <v>8</v>
      </c>
      <c r="AF93" s="600">
        <v>0</v>
      </c>
      <c r="AG93" s="600">
        <v>8</v>
      </c>
      <c r="AH93" s="600">
        <v>8</v>
      </c>
      <c r="AI93" s="600">
        <v>0</v>
      </c>
      <c r="AJ93" s="600">
        <v>0</v>
      </c>
      <c r="AK93" s="577">
        <f t="shared" si="3"/>
        <v>148</v>
      </c>
      <c r="AL93" s="823">
        <v>1</v>
      </c>
    </row>
    <row r="94" spans="1:38" ht="15" customHeight="1">
      <c r="A94" s="1"/>
      <c r="B94" s="464" t="s">
        <v>41</v>
      </c>
      <c r="C94" s="731" t="s">
        <v>374</v>
      </c>
      <c r="D94" s="235" t="s">
        <v>79</v>
      </c>
      <c r="E94" s="475" t="s">
        <v>470</v>
      </c>
      <c r="F94" s="600">
        <v>8</v>
      </c>
      <c r="G94" s="600">
        <v>8</v>
      </c>
      <c r="H94" s="600">
        <v>0</v>
      </c>
      <c r="I94" s="600">
        <v>8</v>
      </c>
      <c r="J94" s="600">
        <v>8</v>
      </c>
      <c r="K94" s="600">
        <v>8</v>
      </c>
      <c r="L94" s="600">
        <v>0</v>
      </c>
      <c r="M94" s="600">
        <v>8</v>
      </c>
      <c r="N94" s="600">
        <v>8</v>
      </c>
      <c r="O94" s="600">
        <v>0</v>
      </c>
      <c r="P94" s="600">
        <v>8</v>
      </c>
      <c r="Q94" s="600">
        <v>0</v>
      </c>
      <c r="R94" s="600">
        <v>0</v>
      </c>
      <c r="S94" s="600">
        <v>8</v>
      </c>
      <c r="T94" s="600">
        <v>8</v>
      </c>
      <c r="U94" s="600">
        <v>8</v>
      </c>
      <c r="V94" s="600">
        <v>0</v>
      </c>
      <c r="W94" s="600">
        <v>8</v>
      </c>
      <c r="X94" s="600">
        <v>0</v>
      </c>
      <c r="Y94" s="600">
        <v>8</v>
      </c>
      <c r="Z94" s="600">
        <v>4</v>
      </c>
      <c r="AA94" s="600">
        <v>0</v>
      </c>
      <c r="AB94" s="600">
        <v>8</v>
      </c>
      <c r="AC94" s="600">
        <v>0</v>
      </c>
      <c r="AD94" s="600">
        <v>8</v>
      </c>
      <c r="AE94" s="600">
        <v>8</v>
      </c>
      <c r="AF94" s="600">
        <v>8</v>
      </c>
      <c r="AG94" s="600">
        <v>8</v>
      </c>
      <c r="AH94" s="600">
        <v>0</v>
      </c>
      <c r="AI94" s="600">
        <v>8</v>
      </c>
      <c r="AJ94" s="600">
        <v>0</v>
      </c>
      <c r="AK94" s="577">
        <f t="shared" si="3"/>
        <v>156</v>
      </c>
      <c r="AL94" s="823">
        <v>1</v>
      </c>
    </row>
    <row r="95" spans="1:38" ht="15" customHeight="1">
      <c r="A95" s="1"/>
      <c r="B95" s="464" t="s">
        <v>41</v>
      </c>
      <c r="C95" s="731" t="s">
        <v>374</v>
      </c>
      <c r="D95" s="235" t="s">
        <v>79</v>
      </c>
      <c r="E95" s="475" t="s">
        <v>472</v>
      </c>
      <c r="F95" s="600">
        <v>8</v>
      </c>
      <c r="G95" s="600">
        <v>0</v>
      </c>
      <c r="H95" s="600">
        <v>8</v>
      </c>
      <c r="I95" s="600">
        <v>8</v>
      </c>
      <c r="J95" s="600">
        <v>0</v>
      </c>
      <c r="K95" s="600">
        <v>8</v>
      </c>
      <c r="L95" s="600">
        <v>0</v>
      </c>
      <c r="M95" s="600">
        <v>8</v>
      </c>
      <c r="N95" s="600">
        <v>8</v>
      </c>
      <c r="O95" s="600">
        <v>0</v>
      </c>
      <c r="P95" s="600">
        <v>0</v>
      </c>
      <c r="Q95" s="600">
        <v>8</v>
      </c>
      <c r="R95" s="600">
        <v>8</v>
      </c>
      <c r="S95" s="600">
        <v>8</v>
      </c>
      <c r="T95" s="600">
        <v>0</v>
      </c>
      <c r="U95" s="600">
        <v>8</v>
      </c>
      <c r="V95" s="600">
        <v>8</v>
      </c>
      <c r="W95" s="600">
        <v>0</v>
      </c>
      <c r="X95" s="600">
        <v>8</v>
      </c>
      <c r="Y95" s="600">
        <v>8</v>
      </c>
      <c r="Z95" s="600">
        <v>0</v>
      </c>
      <c r="AA95" s="600">
        <v>8</v>
      </c>
      <c r="AB95" s="600">
        <v>8</v>
      </c>
      <c r="AC95" s="600">
        <v>8</v>
      </c>
      <c r="AD95" s="600">
        <v>0</v>
      </c>
      <c r="AE95" s="600">
        <v>8</v>
      </c>
      <c r="AF95" s="600">
        <v>8</v>
      </c>
      <c r="AG95" s="600">
        <v>8</v>
      </c>
      <c r="AH95" s="600">
        <v>0</v>
      </c>
      <c r="AI95" s="600">
        <v>8</v>
      </c>
      <c r="AJ95" s="600">
        <v>0</v>
      </c>
      <c r="AK95" s="577">
        <f t="shared" si="3"/>
        <v>160</v>
      </c>
      <c r="AL95" s="823">
        <v>1</v>
      </c>
    </row>
    <row r="96" spans="1:38" ht="15" customHeight="1">
      <c r="A96" s="1"/>
      <c r="B96" s="464" t="s">
        <v>41</v>
      </c>
      <c r="C96" s="731" t="s">
        <v>374</v>
      </c>
      <c r="D96" s="235" t="s">
        <v>79</v>
      </c>
      <c r="E96" s="475" t="s">
        <v>474</v>
      </c>
      <c r="F96" s="600">
        <v>8</v>
      </c>
      <c r="G96" s="600">
        <v>8</v>
      </c>
      <c r="H96" s="600">
        <v>8</v>
      </c>
      <c r="I96" s="600">
        <v>0</v>
      </c>
      <c r="J96" s="600">
        <v>8</v>
      </c>
      <c r="K96" s="600">
        <v>8</v>
      </c>
      <c r="L96" s="600">
        <v>0</v>
      </c>
      <c r="M96" s="600">
        <v>8</v>
      </c>
      <c r="N96" s="600">
        <v>0</v>
      </c>
      <c r="O96" s="600">
        <v>8</v>
      </c>
      <c r="P96" s="600">
        <v>8</v>
      </c>
      <c r="Q96" s="600">
        <v>0</v>
      </c>
      <c r="R96" s="600">
        <v>8</v>
      </c>
      <c r="S96" s="600">
        <v>8</v>
      </c>
      <c r="T96" s="600">
        <v>8</v>
      </c>
      <c r="U96" s="600">
        <v>8</v>
      </c>
      <c r="V96" s="600">
        <v>0</v>
      </c>
      <c r="W96" s="600">
        <v>8</v>
      </c>
      <c r="X96" s="600">
        <v>8</v>
      </c>
      <c r="Y96" s="600">
        <v>8</v>
      </c>
      <c r="Z96" s="600">
        <v>0</v>
      </c>
      <c r="AA96" s="600">
        <v>8</v>
      </c>
      <c r="AB96" s="600">
        <v>8</v>
      </c>
      <c r="AC96" s="600">
        <v>8</v>
      </c>
      <c r="AD96" s="600">
        <v>8</v>
      </c>
      <c r="AE96" s="600">
        <v>0</v>
      </c>
      <c r="AF96" s="600">
        <v>8</v>
      </c>
      <c r="AG96" s="600">
        <v>0</v>
      </c>
      <c r="AH96" s="600">
        <v>0</v>
      </c>
      <c r="AI96" s="600">
        <v>0</v>
      </c>
      <c r="AJ96" s="600">
        <v>0</v>
      </c>
      <c r="AK96" s="577">
        <f t="shared" si="3"/>
        <v>160</v>
      </c>
      <c r="AL96" s="823">
        <v>1</v>
      </c>
    </row>
    <row r="97" spans="1:38" ht="15" customHeight="1">
      <c r="A97" s="1"/>
      <c r="B97" s="464" t="s">
        <v>41</v>
      </c>
      <c r="C97" s="731" t="s">
        <v>374</v>
      </c>
      <c r="D97" s="481" t="s">
        <v>302</v>
      </c>
      <c r="E97" s="475" t="s">
        <v>476</v>
      </c>
      <c r="F97" s="600">
        <v>8</v>
      </c>
      <c r="G97" s="600">
        <v>0</v>
      </c>
      <c r="H97" s="600">
        <v>8</v>
      </c>
      <c r="I97" s="600">
        <v>8</v>
      </c>
      <c r="J97" s="600">
        <v>8</v>
      </c>
      <c r="K97" s="600">
        <v>0</v>
      </c>
      <c r="L97" s="600">
        <v>8</v>
      </c>
      <c r="M97" s="600">
        <v>0</v>
      </c>
      <c r="N97" s="600">
        <v>8</v>
      </c>
      <c r="O97" s="600">
        <v>8</v>
      </c>
      <c r="P97" s="600">
        <v>8</v>
      </c>
      <c r="Q97" s="600">
        <v>0</v>
      </c>
      <c r="R97" s="600">
        <v>8</v>
      </c>
      <c r="S97" s="600">
        <v>0</v>
      </c>
      <c r="T97" s="600">
        <v>8</v>
      </c>
      <c r="U97" s="600">
        <v>0</v>
      </c>
      <c r="V97" s="600">
        <v>8</v>
      </c>
      <c r="W97" s="600">
        <v>8</v>
      </c>
      <c r="X97" s="600">
        <v>8</v>
      </c>
      <c r="Y97" s="600">
        <v>0</v>
      </c>
      <c r="Z97" s="600">
        <v>8</v>
      </c>
      <c r="AA97" s="600">
        <v>8</v>
      </c>
      <c r="AB97" s="600">
        <v>8</v>
      </c>
      <c r="AC97" s="600">
        <v>8</v>
      </c>
      <c r="AD97" s="600">
        <v>0</v>
      </c>
      <c r="AE97" s="600">
        <v>8</v>
      </c>
      <c r="AF97" s="600">
        <v>0</v>
      </c>
      <c r="AG97" s="600">
        <v>0</v>
      </c>
      <c r="AH97" s="600">
        <v>8</v>
      </c>
      <c r="AI97" s="600">
        <v>0</v>
      </c>
      <c r="AJ97" s="600">
        <v>0</v>
      </c>
      <c r="AK97" s="577">
        <f t="shared" si="3"/>
        <v>152</v>
      </c>
      <c r="AL97" s="823">
        <v>1</v>
      </c>
    </row>
    <row r="98" spans="1:38" ht="15" customHeight="1">
      <c r="A98" s="1"/>
      <c r="B98" s="464" t="s">
        <v>41</v>
      </c>
      <c r="C98" s="731" t="s">
        <v>374</v>
      </c>
      <c r="D98" s="235" t="s">
        <v>79</v>
      </c>
      <c r="E98" s="475" t="s">
        <v>478</v>
      </c>
      <c r="F98" s="600">
        <v>8</v>
      </c>
      <c r="G98" s="600">
        <v>8</v>
      </c>
      <c r="H98" s="600">
        <v>0</v>
      </c>
      <c r="I98" s="600">
        <v>8</v>
      </c>
      <c r="J98" s="600">
        <v>0</v>
      </c>
      <c r="K98" s="600">
        <v>0</v>
      </c>
      <c r="L98" s="600">
        <v>8</v>
      </c>
      <c r="M98" s="600">
        <v>8</v>
      </c>
      <c r="N98" s="600">
        <v>8</v>
      </c>
      <c r="O98" s="600">
        <v>0</v>
      </c>
      <c r="P98" s="600">
        <v>8</v>
      </c>
      <c r="Q98" s="600">
        <v>8</v>
      </c>
      <c r="R98" s="600">
        <v>8</v>
      </c>
      <c r="S98" s="600">
        <v>0</v>
      </c>
      <c r="T98" s="600">
        <v>8</v>
      </c>
      <c r="U98" s="600">
        <v>4</v>
      </c>
      <c r="V98" s="600">
        <v>8</v>
      </c>
      <c r="W98" s="600">
        <v>0</v>
      </c>
      <c r="X98" s="600">
        <v>8</v>
      </c>
      <c r="Y98" s="600">
        <v>0</v>
      </c>
      <c r="Z98" s="600">
        <v>8</v>
      </c>
      <c r="AA98" s="600">
        <v>8</v>
      </c>
      <c r="AB98" s="600">
        <v>8</v>
      </c>
      <c r="AC98" s="600">
        <v>0</v>
      </c>
      <c r="AD98" s="600">
        <v>0</v>
      </c>
      <c r="AE98" s="600">
        <v>8</v>
      </c>
      <c r="AF98" s="600">
        <v>8</v>
      </c>
      <c r="AG98" s="600">
        <v>0</v>
      </c>
      <c r="AH98" s="600">
        <v>8</v>
      </c>
      <c r="AI98" s="600">
        <v>8</v>
      </c>
      <c r="AJ98" s="600">
        <v>0</v>
      </c>
      <c r="AK98" s="577">
        <f t="shared" si="3"/>
        <v>156</v>
      </c>
      <c r="AL98" s="823">
        <v>1</v>
      </c>
    </row>
    <row r="99" spans="1:38" ht="15" customHeight="1">
      <c r="A99" s="1"/>
      <c r="B99" s="464" t="s">
        <v>41</v>
      </c>
      <c r="C99" s="731" t="s">
        <v>374</v>
      </c>
      <c r="D99" s="602" t="s">
        <v>305</v>
      </c>
      <c r="E99" s="475" t="s">
        <v>480</v>
      </c>
      <c r="F99" s="600">
        <v>0</v>
      </c>
      <c r="G99" s="600">
        <v>8</v>
      </c>
      <c r="H99" s="600">
        <v>8</v>
      </c>
      <c r="I99" s="600">
        <v>0</v>
      </c>
      <c r="J99" s="600">
        <v>8</v>
      </c>
      <c r="K99" s="600">
        <v>8</v>
      </c>
      <c r="L99" s="600">
        <v>8</v>
      </c>
      <c r="M99" s="600">
        <v>0</v>
      </c>
      <c r="N99" s="600">
        <v>8</v>
      </c>
      <c r="O99" s="600">
        <v>8</v>
      </c>
      <c r="P99" s="600">
        <v>8</v>
      </c>
      <c r="Q99" s="600">
        <v>8</v>
      </c>
      <c r="R99" s="600">
        <v>8</v>
      </c>
      <c r="S99" s="600">
        <v>0</v>
      </c>
      <c r="T99" s="600">
        <v>8</v>
      </c>
      <c r="U99" s="600">
        <v>4</v>
      </c>
      <c r="V99" s="600">
        <v>8</v>
      </c>
      <c r="W99" s="600">
        <v>8</v>
      </c>
      <c r="X99" s="600">
        <v>0</v>
      </c>
      <c r="Y99" s="600">
        <v>8</v>
      </c>
      <c r="Z99" s="600">
        <v>8</v>
      </c>
      <c r="AA99" s="600">
        <v>0</v>
      </c>
      <c r="AB99" s="600">
        <v>8</v>
      </c>
      <c r="AC99" s="600">
        <v>8</v>
      </c>
      <c r="AD99" s="600">
        <v>8</v>
      </c>
      <c r="AE99" s="600">
        <v>0</v>
      </c>
      <c r="AF99" s="600">
        <v>0</v>
      </c>
      <c r="AG99" s="600">
        <v>0</v>
      </c>
      <c r="AH99" s="600">
        <v>8</v>
      </c>
      <c r="AI99" s="600">
        <v>8</v>
      </c>
      <c r="AJ99" s="600">
        <v>0</v>
      </c>
      <c r="AK99" s="577">
        <f t="shared" si="3"/>
        <v>164</v>
      </c>
      <c r="AL99" s="823">
        <v>1</v>
      </c>
    </row>
    <row r="100" spans="1:38" ht="15" customHeight="1">
      <c r="A100" s="1"/>
      <c r="B100" s="464" t="s">
        <v>41</v>
      </c>
      <c r="C100" s="731" t="s">
        <v>374</v>
      </c>
      <c r="D100" s="235" t="s">
        <v>79</v>
      </c>
      <c r="E100" s="475" t="s">
        <v>482</v>
      </c>
      <c r="F100" s="600">
        <v>0</v>
      </c>
      <c r="G100" s="600">
        <v>8</v>
      </c>
      <c r="H100" s="600">
        <v>8</v>
      </c>
      <c r="I100" s="600">
        <v>8</v>
      </c>
      <c r="J100" s="600">
        <v>8</v>
      </c>
      <c r="K100" s="600">
        <v>0</v>
      </c>
      <c r="L100" s="600">
        <v>8</v>
      </c>
      <c r="M100" s="600">
        <v>4</v>
      </c>
      <c r="N100" s="600">
        <v>8</v>
      </c>
      <c r="O100" s="600">
        <v>8</v>
      </c>
      <c r="P100" s="600">
        <v>0</v>
      </c>
      <c r="Q100" s="600">
        <v>8</v>
      </c>
      <c r="R100" s="600">
        <v>0</v>
      </c>
      <c r="S100" s="600">
        <v>8</v>
      </c>
      <c r="T100" s="600">
        <v>8</v>
      </c>
      <c r="U100" s="600">
        <v>8</v>
      </c>
      <c r="V100" s="600">
        <v>8</v>
      </c>
      <c r="W100" s="600">
        <v>0</v>
      </c>
      <c r="X100" s="600">
        <v>8</v>
      </c>
      <c r="Y100" s="600">
        <v>0</v>
      </c>
      <c r="Z100" s="600">
        <v>8</v>
      </c>
      <c r="AA100" s="600">
        <v>8</v>
      </c>
      <c r="AB100" s="600">
        <v>0</v>
      </c>
      <c r="AC100" s="600">
        <v>0</v>
      </c>
      <c r="AD100" s="600">
        <v>8</v>
      </c>
      <c r="AE100" s="600">
        <v>0</v>
      </c>
      <c r="AF100" s="600">
        <v>4</v>
      </c>
      <c r="AG100" s="600">
        <v>8</v>
      </c>
      <c r="AH100" s="600">
        <v>8</v>
      </c>
      <c r="AI100" s="600">
        <v>0</v>
      </c>
      <c r="AJ100" s="600">
        <v>0</v>
      </c>
      <c r="AK100" s="577">
        <f t="shared" si="3"/>
        <v>152</v>
      </c>
      <c r="AL100" s="823">
        <v>1</v>
      </c>
    </row>
    <row r="101" spans="1:38" ht="15" customHeight="1">
      <c r="A101" s="1"/>
      <c r="B101" s="464" t="s">
        <v>41</v>
      </c>
      <c r="C101" s="731" t="s">
        <v>374</v>
      </c>
      <c r="D101" s="235" t="s">
        <v>79</v>
      </c>
      <c r="E101" s="475" t="s">
        <v>484</v>
      </c>
      <c r="F101" s="600">
        <v>8</v>
      </c>
      <c r="G101" s="600">
        <v>0</v>
      </c>
      <c r="H101" s="600">
        <v>8</v>
      </c>
      <c r="I101" s="600">
        <v>0</v>
      </c>
      <c r="J101" s="600">
        <v>0</v>
      </c>
      <c r="K101" s="600">
        <v>8</v>
      </c>
      <c r="L101" s="600">
        <v>0</v>
      </c>
      <c r="M101" s="600">
        <v>8</v>
      </c>
      <c r="N101" s="600">
        <v>0</v>
      </c>
      <c r="O101" s="600">
        <v>8</v>
      </c>
      <c r="P101" s="600">
        <v>8</v>
      </c>
      <c r="Q101" s="600">
        <v>0</v>
      </c>
      <c r="R101" s="600">
        <v>0</v>
      </c>
      <c r="S101" s="600">
        <v>0</v>
      </c>
      <c r="T101" s="600">
        <v>8</v>
      </c>
      <c r="U101" s="600">
        <v>0</v>
      </c>
      <c r="V101" s="600">
        <v>8</v>
      </c>
      <c r="W101" s="600">
        <v>8</v>
      </c>
      <c r="X101" s="600">
        <v>8</v>
      </c>
      <c r="Y101" s="600">
        <v>0</v>
      </c>
      <c r="Z101" s="600">
        <v>8</v>
      </c>
      <c r="AA101" s="600">
        <v>8</v>
      </c>
      <c r="AB101" s="600">
        <v>0</v>
      </c>
      <c r="AC101" s="600">
        <v>8</v>
      </c>
      <c r="AD101" s="600">
        <v>8</v>
      </c>
      <c r="AE101" s="600">
        <v>8</v>
      </c>
      <c r="AF101" s="600">
        <v>0</v>
      </c>
      <c r="AG101" s="600">
        <v>8</v>
      </c>
      <c r="AH101" s="600">
        <v>8</v>
      </c>
      <c r="AI101" s="600">
        <v>8</v>
      </c>
      <c r="AJ101" s="600">
        <v>0</v>
      </c>
      <c r="AK101" s="577">
        <f t="shared" si="3"/>
        <v>144</v>
      </c>
      <c r="AL101" s="823">
        <v>1</v>
      </c>
    </row>
    <row r="102" spans="1:38" ht="15" customHeight="1">
      <c r="A102" s="1"/>
      <c r="B102" s="464" t="s">
        <v>41</v>
      </c>
      <c r="C102" s="731" t="s">
        <v>374</v>
      </c>
      <c r="D102" s="235" t="s">
        <v>79</v>
      </c>
      <c r="E102" s="475" t="s">
        <v>486</v>
      </c>
      <c r="F102" s="600">
        <v>8</v>
      </c>
      <c r="G102" s="600">
        <v>0</v>
      </c>
      <c r="H102" s="600">
        <v>0</v>
      </c>
      <c r="I102" s="600">
        <v>8</v>
      </c>
      <c r="J102" s="600">
        <v>8</v>
      </c>
      <c r="K102" s="600">
        <v>0</v>
      </c>
      <c r="L102" s="600">
        <v>0</v>
      </c>
      <c r="M102" s="600">
        <v>8</v>
      </c>
      <c r="N102" s="600">
        <v>8</v>
      </c>
      <c r="O102" s="600">
        <v>8</v>
      </c>
      <c r="P102" s="600">
        <v>0</v>
      </c>
      <c r="Q102" s="600">
        <v>8</v>
      </c>
      <c r="R102" s="600">
        <v>0</v>
      </c>
      <c r="S102" s="600">
        <v>8</v>
      </c>
      <c r="T102" s="600">
        <v>8</v>
      </c>
      <c r="U102" s="600">
        <v>8</v>
      </c>
      <c r="V102" s="600">
        <v>0</v>
      </c>
      <c r="W102" s="600">
        <v>0</v>
      </c>
      <c r="X102" s="600">
        <v>0</v>
      </c>
      <c r="Y102" s="600">
        <v>8</v>
      </c>
      <c r="Z102" s="600">
        <v>8</v>
      </c>
      <c r="AA102" s="600">
        <v>8</v>
      </c>
      <c r="AB102" s="600">
        <v>8</v>
      </c>
      <c r="AC102" s="600">
        <v>8</v>
      </c>
      <c r="AD102" s="600">
        <v>0</v>
      </c>
      <c r="AE102" s="600">
        <v>8</v>
      </c>
      <c r="AF102" s="600">
        <v>8</v>
      </c>
      <c r="AG102" s="600">
        <v>8</v>
      </c>
      <c r="AH102" s="600">
        <v>8</v>
      </c>
      <c r="AI102" s="600">
        <v>0</v>
      </c>
      <c r="AJ102" s="600">
        <v>0</v>
      </c>
      <c r="AK102" s="577">
        <f t="shared" si="3"/>
        <v>152</v>
      </c>
      <c r="AL102" s="823">
        <v>1</v>
      </c>
    </row>
    <row r="103" spans="1:38" ht="15" customHeight="1">
      <c r="A103" s="1"/>
      <c r="B103" s="464" t="s">
        <v>41</v>
      </c>
      <c r="C103" s="731" t="s">
        <v>374</v>
      </c>
      <c r="D103" s="235" t="s">
        <v>79</v>
      </c>
      <c r="E103" s="475" t="s">
        <v>488</v>
      </c>
      <c r="F103" s="600">
        <v>8</v>
      </c>
      <c r="G103" s="600">
        <v>4</v>
      </c>
      <c r="H103" s="600">
        <v>8</v>
      </c>
      <c r="I103" s="600">
        <v>0</v>
      </c>
      <c r="J103" s="600">
        <v>8</v>
      </c>
      <c r="K103" s="600">
        <v>8</v>
      </c>
      <c r="L103" s="600">
        <v>8</v>
      </c>
      <c r="M103" s="600">
        <v>8</v>
      </c>
      <c r="N103" s="600">
        <v>0</v>
      </c>
      <c r="O103" s="600">
        <v>8</v>
      </c>
      <c r="P103" s="600">
        <v>0</v>
      </c>
      <c r="Q103" s="600">
        <v>0</v>
      </c>
      <c r="R103" s="600">
        <v>8</v>
      </c>
      <c r="S103" s="600">
        <v>8</v>
      </c>
      <c r="T103" s="600">
        <v>0</v>
      </c>
      <c r="U103" s="600">
        <v>0</v>
      </c>
      <c r="V103" s="600">
        <v>8</v>
      </c>
      <c r="W103" s="600">
        <v>8</v>
      </c>
      <c r="X103" s="600">
        <v>0</v>
      </c>
      <c r="Y103" s="600">
        <v>8</v>
      </c>
      <c r="Z103" s="600">
        <v>0</v>
      </c>
      <c r="AA103" s="600">
        <v>8</v>
      </c>
      <c r="AB103" s="600">
        <v>8</v>
      </c>
      <c r="AC103" s="600">
        <v>0</v>
      </c>
      <c r="AD103" s="600">
        <v>8</v>
      </c>
      <c r="AE103" s="600">
        <v>8</v>
      </c>
      <c r="AF103" s="600">
        <v>8</v>
      </c>
      <c r="AG103" s="600">
        <v>0</v>
      </c>
      <c r="AH103" s="600">
        <v>4</v>
      </c>
      <c r="AI103" s="600">
        <v>8</v>
      </c>
      <c r="AJ103" s="600">
        <v>0</v>
      </c>
      <c r="AK103" s="577">
        <f t="shared" si="3"/>
        <v>152</v>
      </c>
      <c r="AL103" s="823">
        <v>1</v>
      </c>
    </row>
    <row r="104" spans="1:38" ht="15" customHeight="1">
      <c r="A104" s="1"/>
      <c r="B104" s="464" t="s">
        <v>41</v>
      </c>
      <c r="C104" s="731" t="s">
        <v>374</v>
      </c>
      <c r="D104" s="481" t="s">
        <v>302</v>
      </c>
      <c r="E104" s="475" t="s">
        <v>490</v>
      </c>
      <c r="F104" s="600">
        <v>8</v>
      </c>
      <c r="G104" s="600">
        <v>8</v>
      </c>
      <c r="H104" s="600">
        <v>0</v>
      </c>
      <c r="I104" s="600">
        <v>8</v>
      </c>
      <c r="J104" s="600">
        <v>0</v>
      </c>
      <c r="K104" s="600">
        <v>8</v>
      </c>
      <c r="L104" s="600">
        <v>8</v>
      </c>
      <c r="M104" s="600">
        <v>0</v>
      </c>
      <c r="N104" s="600">
        <v>0</v>
      </c>
      <c r="O104" s="600">
        <v>8</v>
      </c>
      <c r="P104" s="600">
        <v>8</v>
      </c>
      <c r="Q104" s="600">
        <v>0</v>
      </c>
      <c r="R104" s="600">
        <v>8</v>
      </c>
      <c r="S104" s="600">
        <v>0</v>
      </c>
      <c r="T104" s="600">
        <v>0</v>
      </c>
      <c r="U104" s="600">
        <v>8</v>
      </c>
      <c r="V104" s="600">
        <v>8</v>
      </c>
      <c r="W104" s="600">
        <v>8</v>
      </c>
      <c r="X104" s="600">
        <v>8</v>
      </c>
      <c r="Y104" s="600">
        <v>0</v>
      </c>
      <c r="Z104" s="600">
        <v>8</v>
      </c>
      <c r="AA104" s="600">
        <v>8</v>
      </c>
      <c r="AB104" s="600">
        <v>8</v>
      </c>
      <c r="AC104" s="600">
        <v>8</v>
      </c>
      <c r="AD104" s="600">
        <v>8</v>
      </c>
      <c r="AE104" s="600">
        <v>0</v>
      </c>
      <c r="AF104" s="600">
        <v>8</v>
      </c>
      <c r="AG104" s="600">
        <v>8</v>
      </c>
      <c r="AH104" s="600">
        <v>8</v>
      </c>
      <c r="AI104" s="600">
        <v>8</v>
      </c>
      <c r="AJ104" s="600">
        <v>0</v>
      </c>
      <c r="AK104" s="577">
        <f t="shared" si="3"/>
        <v>168</v>
      </c>
      <c r="AL104" s="823">
        <v>1</v>
      </c>
    </row>
    <row r="105" spans="1:38" ht="15" customHeight="1">
      <c r="A105" s="1"/>
      <c r="B105" s="464" t="s">
        <v>41</v>
      </c>
      <c r="C105" s="731" t="s">
        <v>374</v>
      </c>
      <c r="D105" s="481" t="s">
        <v>302</v>
      </c>
      <c r="E105" s="475" t="s">
        <v>492</v>
      </c>
      <c r="F105" s="600">
        <v>0</v>
      </c>
      <c r="G105" s="600">
        <v>8</v>
      </c>
      <c r="H105" s="600">
        <v>0</v>
      </c>
      <c r="I105" s="600">
        <v>8</v>
      </c>
      <c r="J105" s="600">
        <v>8</v>
      </c>
      <c r="K105" s="600">
        <v>8</v>
      </c>
      <c r="L105" s="600">
        <v>8</v>
      </c>
      <c r="M105" s="600">
        <v>0</v>
      </c>
      <c r="N105" s="600">
        <v>8</v>
      </c>
      <c r="O105" s="600">
        <v>0</v>
      </c>
      <c r="P105" s="600">
        <v>8</v>
      </c>
      <c r="Q105" s="600">
        <v>0</v>
      </c>
      <c r="R105" s="600">
        <v>8</v>
      </c>
      <c r="S105" s="600">
        <v>8</v>
      </c>
      <c r="T105" s="600">
        <v>0</v>
      </c>
      <c r="U105" s="600">
        <v>8</v>
      </c>
      <c r="V105" s="600">
        <v>8</v>
      </c>
      <c r="W105" s="600">
        <v>0</v>
      </c>
      <c r="X105" s="600">
        <v>8</v>
      </c>
      <c r="Y105" s="600">
        <v>8</v>
      </c>
      <c r="Z105" s="600">
        <v>8</v>
      </c>
      <c r="AA105" s="600">
        <v>8</v>
      </c>
      <c r="AB105" s="600">
        <v>0</v>
      </c>
      <c r="AC105" s="600">
        <v>8</v>
      </c>
      <c r="AD105" s="600">
        <v>8</v>
      </c>
      <c r="AE105" s="600">
        <v>0</v>
      </c>
      <c r="AF105" s="600">
        <v>8</v>
      </c>
      <c r="AG105" s="600">
        <v>8</v>
      </c>
      <c r="AH105" s="600">
        <v>0</v>
      </c>
      <c r="AI105" s="600">
        <v>8</v>
      </c>
      <c r="AJ105" s="600">
        <v>0</v>
      </c>
      <c r="AK105" s="577">
        <f t="shared" si="3"/>
        <v>160</v>
      </c>
      <c r="AL105" s="823">
        <v>1</v>
      </c>
    </row>
    <row r="106" spans="1:38" ht="15" customHeight="1">
      <c r="A106" s="1"/>
      <c r="B106" s="464" t="s">
        <v>41</v>
      </c>
      <c r="C106" s="731" t="s">
        <v>374</v>
      </c>
      <c r="D106" s="235" t="s">
        <v>79</v>
      </c>
      <c r="E106" s="475" t="s">
        <v>494</v>
      </c>
      <c r="F106" s="600">
        <v>0</v>
      </c>
      <c r="G106" s="600">
        <v>0</v>
      </c>
      <c r="H106" s="600">
        <v>8</v>
      </c>
      <c r="I106" s="600">
        <v>8</v>
      </c>
      <c r="J106" s="600">
        <v>8</v>
      </c>
      <c r="K106" s="600">
        <v>8</v>
      </c>
      <c r="L106" s="600">
        <v>0</v>
      </c>
      <c r="M106" s="600">
        <v>8</v>
      </c>
      <c r="N106" s="600">
        <v>8</v>
      </c>
      <c r="O106" s="600">
        <v>0</v>
      </c>
      <c r="P106" s="600">
        <v>8</v>
      </c>
      <c r="Q106" s="600">
        <v>8</v>
      </c>
      <c r="R106" s="600">
        <v>8</v>
      </c>
      <c r="S106" s="600">
        <v>0</v>
      </c>
      <c r="T106" s="600">
        <v>8</v>
      </c>
      <c r="U106" s="600">
        <v>8</v>
      </c>
      <c r="V106" s="600">
        <v>0</v>
      </c>
      <c r="W106" s="600">
        <v>0</v>
      </c>
      <c r="X106" s="600">
        <v>8</v>
      </c>
      <c r="Y106" s="600">
        <v>8</v>
      </c>
      <c r="Z106" s="600">
        <v>0</v>
      </c>
      <c r="AA106" s="600">
        <v>8</v>
      </c>
      <c r="AB106" s="600">
        <v>4</v>
      </c>
      <c r="AC106" s="600">
        <v>0</v>
      </c>
      <c r="AD106" s="600">
        <v>8</v>
      </c>
      <c r="AE106" s="600">
        <v>8</v>
      </c>
      <c r="AF106" s="600">
        <v>0</v>
      </c>
      <c r="AG106" s="600">
        <v>8</v>
      </c>
      <c r="AH106" s="600">
        <v>8</v>
      </c>
      <c r="AI106" s="600">
        <v>8</v>
      </c>
      <c r="AJ106" s="600">
        <v>0</v>
      </c>
      <c r="AK106" s="577">
        <f t="shared" si="3"/>
        <v>156</v>
      </c>
      <c r="AL106" s="823">
        <v>1</v>
      </c>
    </row>
    <row r="107" spans="1:38" ht="18.75" customHeight="1">
      <c r="A107" s="1"/>
      <c r="B107" s="464" t="s">
        <v>41</v>
      </c>
      <c r="C107" s="731" t="s">
        <v>374</v>
      </c>
      <c r="D107" s="235" t="s">
        <v>79</v>
      </c>
      <c r="E107" s="475" t="s">
        <v>496</v>
      </c>
      <c r="F107" s="600">
        <v>8</v>
      </c>
      <c r="G107" s="600">
        <v>8</v>
      </c>
      <c r="H107" s="600">
        <v>0</v>
      </c>
      <c r="I107" s="600">
        <v>8</v>
      </c>
      <c r="J107" s="600">
        <v>8</v>
      </c>
      <c r="K107" s="600">
        <v>8</v>
      </c>
      <c r="L107" s="600">
        <v>8</v>
      </c>
      <c r="M107" s="600">
        <v>0</v>
      </c>
      <c r="N107" s="600">
        <v>8</v>
      </c>
      <c r="O107" s="600">
        <v>0</v>
      </c>
      <c r="P107" s="600">
        <v>8</v>
      </c>
      <c r="Q107" s="600">
        <v>8</v>
      </c>
      <c r="R107" s="600">
        <v>0</v>
      </c>
      <c r="S107" s="600">
        <v>8</v>
      </c>
      <c r="T107" s="600">
        <v>0</v>
      </c>
      <c r="U107" s="600">
        <v>4</v>
      </c>
      <c r="V107" s="600">
        <v>8</v>
      </c>
      <c r="W107" s="600">
        <v>8</v>
      </c>
      <c r="X107" s="600">
        <v>8</v>
      </c>
      <c r="Y107" s="600">
        <v>0</v>
      </c>
      <c r="Z107" s="600">
        <v>8</v>
      </c>
      <c r="AA107" s="600">
        <v>8</v>
      </c>
      <c r="AB107" s="600">
        <v>8</v>
      </c>
      <c r="AC107" s="600">
        <v>8</v>
      </c>
      <c r="AD107" s="600">
        <v>0</v>
      </c>
      <c r="AE107" s="600">
        <v>8</v>
      </c>
      <c r="AF107" s="600">
        <v>8</v>
      </c>
      <c r="AG107" s="600">
        <v>0</v>
      </c>
      <c r="AH107" s="600">
        <v>0</v>
      </c>
      <c r="AI107" s="600">
        <v>8</v>
      </c>
      <c r="AJ107" s="600">
        <v>0</v>
      </c>
      <c r="AK107" s="577">
        <f t="shared" si="3"/>
        <v>164</v>
      </c>
      <c r="AL107" s="823">
        <v>1</v>
      </c>
    </row>
    <row r="108" spans="1:38" ht="15" customHeight="1">
      <c r="A108" s="1"/>
      <c r="B108" s="464" t="s">
        <v>41</v>
      </c>
      <c r="C108" s="731" t="s">
        <v>374</v>
      </c>
      <c r="D108" s="235" t="s">
        <v>79</v>
      </c>
      <c r="E108" s="475" t="s">
        <v>498</v>
      </c>
      <c r="F108" s="600">
        <v>0</v>
      </c>
      <c r="G108" s="600">
        <v>8</v>
      </c>
      <c r="H108" s="600">
        <v>8</v>
      </c>
      <c r="I108" s="600">
        <v>0</v>
      </c>
      <c r="J108" s="600">
        <v>8</v>
      </c>
      <c r="K108" s="600">
        <v>0</v>
      </c>
      <c r="L108" s="600">
        <v>8</v>
      </c>
      <c r="M108" s="600">
        <v>8</v>
      </c>
      <c r="N108" s="600">
        <v>0</v>
      </c>
      <c r="O108" s="600">
        <v>8</v>
      </c>
      <c r="P108" s="600">
        <v>0</v>
      </c>
      <c r="Q108" s="600">
        <v>8</v>
      </c>
      <c r="R108" s="600">
        <v>8</v>
      </c>
      <c r="S108" s="600">
        <v>8</v>
      </c>
      <c r="T108" s="600">
        <v>8</v>
      </c>
      <c r="U108" s="600">
        <v>4</v>
      </c>
      <c r="V108" s="600">
        <v>0</v>
      </c>
      <c r="W108" s="600">
        <v>8</v>
      </c>
      <c r="X108" s="600">
        <v>0</v>
      </c>
      <c r="Y108" s="600">
        <v>8</v>
      </c>
      <c r="Z108" s="600">
        <v>0</v>
      </c>
      <c r="AA108" s="600">
        <v>8</v>
      </c>
      <c r="AB108" s="600">
        <v>8</v>
      </c>
      <c r="AC108" s="600">
        <v>8</v>
      </c>
      <c r="AD108" s="600">
        <v>0</v>
      </c>
      <c r="AE108" s="600">
        <v>8</v>
      </c>
      <c r="AF108" s="600">
        <v>8</v>
      </c>
      <c r="AG108" s="600">
        <v>0</v>
      </c>
      <c r="AH108" s="600">
        <v>8</v>
      </c>
      <c r="AI108" s="600">
        <v>8</v>
      </c>
      <c r="AJ108" s="600">
        <v>0</v>
      </c>
      <c r="AK108" s="577">
        <f t="shared" si="3"/>
        <v>156</v>
      </c>
      <c r="AL108" s="823">
        <v>1</v>
      </c>
    </row>
    <row r="109" spans="1:38" ht="15" customHeight="1">
      <c r="A109" s="1"/>
      <c r="B109" s="464" t="s">
        <v>41</v>
      </c>
      <c r="C109" s="731" t="s">
        <v>374</v>
      </c>
      <c r="D109" s="235" t="s">
        <v>79</v>
      </c>
      <c r="E109" s="475" t="s">
        <v>500</v>
      </c>
      <c r="F109" s="600">
        <v>8</v>
      </c>
      <c r="G109" s="600">
        <v>8</v>
      </c>
      <c r="H109" s="600">
        <v>8</v>
      </c>
      <c r="I109" s="600">
        <v>8</v>
      </c>
      <c r="J109" s="600">
        <v>0</v>
      </c>
      <c r="K109" s="600">
        <v>8</v>
      </c>
      <c r="L109" s="600">
        <v>8</v>
      </c>
      <c r="M109" s="600">
        <v>8</v>
      </c>
      <c r="N109" s="600">
        <v>0</v>
      </c>
      <c r="O109" s="600">
        <v>0</v>
      </c>
      <c r="P109" s="600">
        <v>8</v>
      </c>
      <c r="Q109" s="600">
        <v>8</v>
      </c>
      <c r="R109" s="600">
        <v>0</v>
      </c>
      <c r="S109" s="600">
        <v>0</v>
      </c>
      <c r="T109" s="600">
        <v>8</v>
      </c>
      <c r="U109" s="600">
        <v>8</v>
      </c>
      <c r="V109" s="600">
        <v>0</v>
      </c>
      <c r="W109" s="600">
        <v>8</v>
      </c>
      <c r="X109" s="600">
        <v>8</v>
      </c>
      <c r="Y109" s="600">
        <v>8</v>
      </c>
      <c r="Z109" s="600">
        <v>8</v>
      </c>
      <c r="AA109" s="600">
        <v>0</v>
      </c>
      <c r="AB109" s="600">
        <v>8</v>
      </c>
      <c r="AC109" s="600">
        <v>0</v>
      </c>
      <c r="AD109" s="600">
        <v>8</v>
      </c>
      <c r="AE109" s="600">
        <v>8</v>
      </c>
      <c r="AF109" s="600">
        <v>8</v>
      </c>
      <c r="AG109" s="600">
        <v>8</v>
      </c>
      <c r="AH109" s="600">
        <v>0</v>
      </c>
      <c r="AI109" s="600">
        <v>0</v>
      </c>
      <c r="AJ109" s="600">
        <v>0</v>
      </c>
      <c r="AK109" s="577">
        <f t="shared" si="3"/>
        <v>160</v>
      </c>
      <c r="AL109" s="823">
        <v>1</v>
      </c>
    </row>
    <row r="110" spans="1:38" ht="15" customHeight="1">
      <c r="A110" s="1"/>
      <c r="B110" s="464" t="s">
        <v>41</v>
      </c>
      <c r="C110" s="731" t="s">
        <v>374</v>
      </c>
      <c r="D110" s="871" t="s">
        <v>387</v>
      </c>
      <c r="E110" s="475" t="s">
        <v>502</v>
      </c>
      <c r="F110" s="600">
        <v>8</v>
      </c>
      <c r="G110" s="600">
        <v>8</v>
      </c>
      <c r="H110" s="600">
        <v>8</v>
      </c>
      <c r="I110" s="600">
        <v>8</v>
      </c>
      <c r="J110" s="600">
        <v>0</v>
      </c>
      <c r="K110" s="600">
        <v>0</v>
      </c>
      <c r="L110" s="600">
        <v>8</v>
      </c>
      <c r="M110" s="600">
        <v>8</v>
      </c>
      <c r="N110" s="600">
        <v>8</v>
      </c>
      <c r="O110" s="600">
        <v>8</v>
      </c>
      <c r="P110" s="600">
        <v>8</v>
      </c>
      <c r="Q110" s="600">
        <v>0</v>
      </c>
      <c r="R110" s="600">
        <v>0</v>
      </c>
      <c r="S110" s="600">
        <v>8</v>
      </c>
      <c r="T110" s="600">
        <v>8</v>
      </c>
      <c r="U110" s="600">
        <v>8</v>
      </c>
      <c r="V110" s="600">
        <v>8</v>
      </c>
      <c r="W110" s="600">
        <v>8</v>
      </c>
      <c r="X110" s="600">
        <v>0</v>
      </c>
      <c r="Y110" s="600">
        <v>0</v>
      </c>
      <c r="Z110" s="600">
        <v>8</v>
      </c>
      <c r="AA110" s="600">
        <v>8</v>
      </c>
      <c r="AB110" s="600">
        <v>8</v>
      </c>
      <c r="AC110" s="600">
        <v>8</v>
      </c>
      <c r="AD110" s="600">
        <v>8</v>
      </c>
      <c r="AE110" s="600">
        <v>0</v>
      </c>
      <c r="AF110" s="600">
        <v>0</v>
      </c>
      <c r="AG110" s="600">
        <v>8</v>
      </c>
      <c r="AH110" s="600">
        <v>0</v>
      </c>
      <c r="AI110" s="600">
        <v>8</v>
      </c>
      <c r="AJ110" s="600">
        <v>0</v>
      </c>
      <c r="AK110" s="577">
        <f t="shared" si="3"/>
        <v>168</v>
      </c>
      <c r="AL110" s="823">
        <v>1</v>
      </c>
    </row>
    <row r="111" spans="1:38" ht="15" customHeight="1">
      <c r="A111" s="1"/>
      <c r="B111" s="464" t="s">
        <v>41</v>
      </c>
      <c r="C111" s="731" t="s">
        <v>81</v>
      </c>
      <c r="D111" s="872" t="s">
        <v>387</v>
      </c>
      <c r="E111" s="368" t="s">
        <v>504</v>
      </c>
      <c r="F111" s="600">
        <v>5</v>
      </c>
      <c r="G111" s="600">
        <v>5</v>
      </c>
      <c r="H111" s="600">
        <v>5</v>
      </c>
      <c r="I111" s="600">
        <v>5</v>
      </c>
      <c r="J111" s="600">
        <v>0</v>
      </c>
      <c r="K111" s="600">
        <v>0</v>
      </c>
      <c r="L111" s="600">
        <v>5</v>
      </c>
      <c r="M111" s="600">
        <v>5</v>
      </c>
      <c r="N111" s="600">
        <v>5</v>
      </c>
      <c r="O111" s="600">
        <v>5</v>
      </c>
      <c r="P111" s="600">
        <v>5</v>
      </c>
      <c r="Q111" s="600">
        <v>0</v>
      </c>
      <c r="R111" s="600">
        <v>0</v>
      </c>
      <c r="S111" s="600">
        <v>8</v>
      </c>
      <c r="T111" s="600">
        <v>5</v>
      </c>
      <c r="U111" s="600">
        <v>5</v>
      </c>
      <c r="V111" s="600">
        <v>5</v>
      </c>
      <c r="W111" s="600">
        <v>5</v>
      </c>
      <c r="X111" s="600">
        <v>0</v>
      </c>
      <c r="Y111" s="600">
        <v>0</v>
      </c>
      <c r="Z111" s="600">
        <v>5</v>
      </c>
      <c r="AA111" s="600">
        <v>5</v>
      </c>
      <c r="AB111" s="600">
        <v>5</v>
      </c>
      <c r="AC111" s="600">
        <v>5</v>
      </c>
      <c r="AD111" s="600">
        <v>5</v>
      </c>
      <c r="AE111" s="600">
        <v>0</v>
      </c>
      <c r="AF111" s="600">
        <v>0</v>
      </c>
      <c r="AG111" s="600">
        <v>5</v>
      </c>
      <c r="AH111" s="600">
        <v>0</v>
      </c>
      <c r="AI111" s="600">
        <v>5</v>
      </c>
      <c r="AJ111" s="600">
        <v>0</v>
      </c>
      <c r="AK111" s="577">
        <f t="shared" si="3"/>
        <v>108</v>
      </c>
      <c r="AL111" s="823">
        <v>0.625</v>
      </c>
    </row>
    <row r="112" spans="1:38" ht="15" customHeight="1">
      <c r="A112" s="1"/>
      <c r="B112" s="464" t="s">
        <v>41</v>
      </c>
      <c r="C112" s="731" t="s">
        <v>81</v>
      </c>
      <c r="D112" s="873" t="s">
        <v>302</v>
      </c>
      <c r="E112" s="368" t="s">
        <v>506</v>
      </c>
      <c r="F112" s="768">
        <v>6.75</v>
      </c>
      <c r="G112" s="768">
        <v>5.5</v>
      </c>
      <c r="H112" s="768">
        <v>6.75</v>
      </c>
      <c r="I112" s="768">
        <v>6.75</v>
      </c>
      <c r="J112" s="768">
        <v>0</v>
      </c>
      <c r="K112" s="768">
        <v>0</v>
      </c>
      <c r="L112" s="768">
        <v>6.75</v>
      </c>
      <c r="M112" s="768">
        <v>6.75</v>
      </c>
      <c r="N112" s="768">
        <v>5.5</v>
      </c>
      <c r="O112" s="768">
        <v>6.75</v>
      </c>
      <c r="P112" s="768">
        <v>6.75</v>
      </c>
      <c r="Q112" s="768">
        <v>0</v>
      </c>
      <c r="R112" s="768">
        <v>0</v>
      </c>
      <c r="S112" s="768">
        <v>5</v>
      </c>
      <c r="T112" s="768">
        <v>6.75</v>
      </c>
      <c r="U112" s="768">
        <v>5.5</v>
      </c>
      <c r="V112" s="768">
        <v>6.75</v>
      </c>
      <c r="W112" s="768">
        <v>6.75</v>
      </c>
      <c r="X112" s="768">
        <v>0</v>
      </c>
      <c r="Y112" s="768">
        <v>0</v>
      </c>
      <c r="Z112" s="768">
        <v>6.75</v>
      </c>
      <c r="AA112" s="768">
        <v>6.75</v>
      </c>
      <c r="AB112" s="768">
        <v>5.5</v>
      </c>
      <c r="AC112" s="768">
        <v>6.75</v>
      </c>
      <c r="AD112" s="768">
        <v>6.75</v>
      </c>
      <c r="AE112" s="768">
        <v>0</v>
      </c>
      <c r="AF112" s="768">
        <v>0</v>
      </c>
      <c r="AG112" s="768">
        <v>6.75</v>
      </c>
      <c r="AH112" s="768">
        <v>0</v>
      </c>
      <c r="AI112" s="768">
        <v>5.5</v>
      </c>
      <c r="AJ112" s="600">
        <v>0</v>
      </c>
      <c r="AK112" s="577">
        <f t="shared" si="3"/>
        <v>133.75</v>
      </c>
      <c r="AL112" s="823">
        <v>0.7859375</v>
      </c>
    </row>
    <row r="113" spans="1:38" ht="15" customHeight="1">
      <c r="A113" s="1"/>
      <c r="B113" s="464" t="s">
        <v>41</v>
      </c>
      <c r="C113" s="731" t="s">
        <v>81</v>
      </c>
      <c r="D113" s="872" t="s">
        <v>387</v>
      </c>
      <c r="E113" s="368" t="s">
        <v>508</v>
      </c>
      <c r="F113" s="768">
        <v>0</v>
      </c>
      <c r="G113" s="768">
        <v>5.5</v>
      </c>
      <c r="H113" s="768">
        <v>0</v>
      </c>
      <c r="I113" s="768">
        <v>0</v>
      </c>
      <c r="J113" s="768">
        <v>5.5</v>
      </c>
      <c r="K113" s="768">
        <v>5.5</v>
      </c>
      <c r="L113" s="768">
        <v>5.5</v>
      </c>
      <c r="M113" s="768">
        <v>5.5</v>
      </c>
      <c r="N113" s="768">
        <v>5.5</v>
      </c>
      <c r="O113" s="768">
        <v>0</v>
      </c>
      <c r="P113" s="768">
        <v>0</v>
      </c>
      <c r="Q113" s="768">
        <v>5.5</v>
      </c>
      <c r="R113" s="768">
        <v>5.5</v>
      </c>
      <c r="S113" s="768">
        <v>6.75</v>
      </c>
      <c r="T113" s="768">
        <v>5.5</v>
      </c>
      <c r="U113" s="768">
        <v>5.5</v>
      </c>
      <c r="V113" s="768">
        <v>0</v>
      </c>
      <c r="W113" s="768">
        <v>0</v>
      </c>
      <c r="X113" s="768">
        <v>5.5</v>
      </c>
      <c r="Y113" s="768">
        <v>5.5</v>
      </c>
      <c r="Z113" s="768">
        <v>5.5</v>
      </c>
      <c r="AA113" s="768">
        <v>5.5</v>
      </c>
      <c r="AB113" s="768">
        <v>5.5</v>
      </c>
      <c r="AC113" s="768">
        <v>0</v>
      </c>
      <c r="AD113" s="768">
        <v>0</v>
      </c>
      <c r="AE113" s="768">
        <v>5.5</v>
      </c>
      <c r="AF113" s="768">
        <v>5.5</v>
      </c>
      <c r="AG113" s="768">
        <v>5.5</v>
      </c>
      <c r="AH113" s="768">
        <v>5.5</v>
      </c>
      <c r="AI113" s="768">
        <v>5.5</v>
      </c>
      <c r="AJ113" s="600">
        <v>0</v>
      </c>
      <c r="AK113" s="485">
        <f t="shared" si="3"/>
        <v>116.75</v>
      </c>
      <c r="AL113" s="823">
        <v>0.6796875</v>
      </c>
    </row>
    <row r="114" spans="1:38" ht="15" customHeight="1" thickBot="1">
      <c r="A114" s="1"/>
      <c r="B114" s="840" t="s">
        <v>234</v>
      </c>
      <c r="C114" s="841"/>
      <c r="D114" s="842"/>
      <c r="E114" s="843"/>
      <c r="F114" s="844"/>
      <c r="G114" s="844"/>
      <c r="H114" s="844"/>
      <c r="I114" s="844"/>
      <c r="J114" s="844"/>
      <c r="K114" s="844"/>
      <c r="L114" s="844"/>
      <c r="M114" s="844"/>
      <c r="N114" s="844"/>
      <c r="O114" s="844"/>
      <c r="P114" s="844"/>
      <c r="Q114" s="844"/>
      <c r="R114" s="844"/>
      <c r="S114" s="844"/>
      <c r="T114" s="844"/>
      <c r="U114" s="844"/>
      <c r="V114" s="844"/>
      <c r="W114" s="844"/>
      <c r="X114" s="844"/>
      <c r="Y114" s="844"/>
      <c r="Z114" s="844"/>
      <c r="AA114" s="844"/>
      <c r="AB114" s="844"/>
      <c r="AC114" s="844"/>
      <c r="AD114" s="844"/>
      <c r="AE114" s="844"/>
      <c r="AF114" s="844"/>
      <c r="AG114" s="844"/>
      <c r="AH114" s="844"/>
      <c r="AI114" s="844"/>
      <c r="AJ114" s="844"/>
      <c r="AK114" s="845"/>
      <c r="AL114" s="846"/>
    </row>
    <row r="115" spans="1:38" ht="15" customHeight="1">
      <c r="A115" s="1"/>
      <c r="B115" s="874" t="s">
        <v>41</v>
      </c>
      <c r="C115" s="875" t="s">
        <v>374</v>
      </c>
      <c r="D115" s="786" t="s">
        <v>79</v>
      </c>
      <c r="E115" s="787" t="s">
        <v>463</v>
      </c>
      <c r="F115" s="788">
        <v>8</v>
      </c>
      <c r="G115" s="788">
        <v>0</v>
      </c>
      <c r="H115" s="788">
        <v>8</v>
      </c>
      <c r="I115" s="788">
        <v>0</v>
      </c>
      <c r="J115" s="788">
        <v>0</v>
      </c>
      <c r="K115" s="788">
        <v>8</v>
      </c>
      <c r="L115" s="788">
        <v>8</v>
      </c>
      <c r="M115" s="788">
        <v>0</v>
      </c>
      <c r="N115" s="788">
        <v>8</v>
      </c>
      <c r="O115" s="788">
        <v>4</v>
      </c>
      <c r="P115" s="788">
        <v>8</v>
      </c>
      <c r="Q115" s="788">
        <v>8</v>
      </c>
      <c r="R115" s="788">
        <v>0</v>
      </c>
      <c r="S115" s="788">
        <v>8</v>
      </c>
      <c r="T115" s="788">
        <v>0</v>
      </c>
      <c r="U115" s="788">
        <v>8</v>
      </c>
      <c r="V115" s="788">
        <v>0</v>
      </c>
      <c r="W115" s="788">
        <v>8</v>
      </c>
      <c r="X115" s="788">
        <v>0</v>
      </c>
      <c r="Y115" s="788">
        <v>0</v>
      </c>
      <c r="Z115" s="788">
        <v>8</v>
      </c>
      <c r="AA115" s="788">
        <v>8</v>
      </c>
      <c r="AB115" s="788">
        <v>0</v>
      </c>
      <c r="AC115" s="788">
        <v>0</v>
      </c>
      <c r="AD115" s="788">
        <v>0</v>
      </c>
      <c r="AE115" s="788">
        <v>8</v>
      </c>
      <c r="AF115" s="788">
        <v>0</v>
      </c>
      <c r="AG115" s="788">
        <v>0</v>
      </c>
      <c r="AH115" s="788">
        <v>8</v>
      </c>
      <c r="AI115" s="788">
        <v>8</v>
      </c>
      <c r="AJ115" s="788">
        <v>0</v>
      </c>
      <c r="AK115" s="789">
        <f t="shared" si="3"/>
        <v>124</v>
      </c>
      <c r="AL115" s="824">
        <v>0.8</v>
      </c>
    </row>
    <row r="116" spans="1:38" ht="15" customHeight="1">
      <c r="A116" s="1"/>
      <c r="B116" s="876" t="s">
        <v>41</v>
      </c>
      <c r="C116" s="871" t="s">
        <v>374</v>
      </c>
      <c r="D116" s="235" t="s">
        <v>79</v>
      </c>
      <c r="E116" s="482" t="s">
        <v>511</v>
      </c>
      <c r="F116" s="599">
        <v>8</v>
      </c>
      <c r="G116" s="599">
        <v>8</v>
      </c>
      <c r="H116" s="599">
        <v>0</v>
      </c>
      <c r="I116" s="599">
        <v>8</v>
      </c>
      <c r="J116" s="599">
        <v>8</v>
      </c>
      <c r="K116" s="599">
        <v>8</v>
      </c>
      <c r="L116" s="599">
        <v>0</v>
      </c>
      <c r="M116" s="599">
        <v>0</v>
      </c>
      <c r="N116" s="599">
        <v>8</v>
      </c>
      <c r="O116" s="599">
        <v>8</v>
      </c>
      <c r="P116" s="599">
        <v>0</v>
      </c>
      <c r="Q116" s="599">
        <v>8</v>
      </c>
      <c r="R116" s="599">
        <v>8</v>
      </c>
      <c r="S116" s="599">
        <v>0</v>
      </c>
      <c r="T116" s="599">
        <v>8</v>
      </c>
      <c r="U116" s="599">
        <v>8</v>
      </c>
      <c r="V116" s="599">
        <v>8</v>
      </c>
      <c r="W116" s="599">
        <v>8</v>
      </c>
      <c r="X116" s="599">
        <v>8</v>
      </c>
      <c r="Y116" s="599">
        <v>0</v>
      </c>
      <c r="Z116" s="599">
        <v>0</v>
      </c>
      <c r="AA116" s="599">
        <v>8</v>
      </c>
      <c r="AB116" s="599">
        <v>8</v>
      </c>
      <c r="AC116" s="599">
        <v>0</v>
      </c>
      <c r="AD116" s="599">
        <v>0</v>
      </c>
      <c r="AE116" s="599">
        <v>8</v>
      </c>
      <c r="AF116" s="599">
        <v>8</v>
      </c>
      <c r="AG116" s="599">
        <v>8</v>
      </c>
      <c r="AH116" s="599">
        <v>0</v>
      </c>
      <c r="AI116" s="599">
        <v>8</v>
      </c>
      <c r="AJ116" s="599">
        <v>0</v>
      </c>
      <c r="AK116" s="468">
        <f t="shared" si="3"/>
        <v>160</v>
      </c>
      <c r="AL116" s="823">
        <v>1</v>
      </c>
    </row>
    <row r="117" spans="1:38" ht="15" customHeight="1">
      <c r="A117" s="1"/>
      <c r="B117" s="876" t="s">
        <v>41</v>
      </c>
      <c r="C117" s="871" t="s">
        <v>374</v>
      </c>
      <c r="D117" s="235" t="s">
        <v>79</v>
      </c>
      <c r="E117" s="482" t="s">
        <v>513</v>
      </c>
      <c r="F117" s="599">
        <v>0</v>
      </c>
      <c r="G117" s="599">
        <v>0</v>
      </c>
      <c r="H117" s="599">
        <v>8</v>
      </c>
      <c r="I117" s="599">
        <v>8</v>
      </c>
      <c r="J117" s="599">
        <v>8</v>
      </c>
      <c r="K117" s="599">
        <v>0</v>
      </c>
      <c r="L117" s="599">
        <v>8</v>
      </c>
      <c r="M117" s="599">
        <v>8</v>
      </c>
      <c r="N117" s="599">
        <v>8</v>
      </c>
      <c r="O117" s="599">
        <v>0</v>
      </c>
      <c r="P117" s="599">
        <v>0</v>
      </c>
      <c r="Q117" s="599">
        <v>0</v>
      </c>
      <c r="R117" s="599">
        <v>8</v>
      </c>
      <c r="S117" s="599">
        <v>8</v>
      </c>
      <c r="T117" s="599">
        <v>8</v>
      </c>
      <c r="U117" s="599">
        <v>8</v>
      </c>
      <c r="V117" s="599">
        <v>0</v>
      </c>
      <c r="W117" s="599">
        <v>0</v>
      </c>
      <c r="X117" s="599">
        <v>8</v>
      </c>
      <c r="Y117" s="599">
        <v>8</v>
      </c>
      <c r="Z117" s="599">
        <v>8</v>
      </c>
      <c r="AA117" s="599">
        <v>0</v>
      </c>
      <c r="AB117" s="599">
        <v>0</v>
      </c>
      <c r="AC117" s="599">
        <v>8</v>
      </c>
      <c r="AD117" s="599">
        <v>8</v>
      </c>
      <c r="AE117" s="599">
        <v>8</v>
      </c>
      <c r="AF117" s="599">
        <v>0</v>
      </c>
      <c r="AG117" s="599">
        <v>8</v>
      </c>
      <c r="AH117" s="599">
        <v>8</v>
      </c>
      <c r="AI117" s="599">
        <v>0</v>
      </c>
      <c r="AJ117" s="599">
        <v>0</v>
      </c>
      <c r="AK117" s="468">
        <f t="shared" si="3"/>
        <v>144</v>
      </c>
      <c r="AL117" s="823">
        <v>1</v>
      </c>
    </row>
    <row r="118" spans="1:38" ht="15" customHeight="1">
      <c r="A118" s="1"/>
      <c r="B118" s="876" t="s">
        <v>41</v>
      </c>
      <c r="C118" s="871" t="s">
        <v>374</v>
      </c>
      <c r="D118" s="235" t="s">
        <v>79</v>
      </c>
      <c r="E118" s="482" t="s">
        <v>516</v>
      </c>
      <c r="F118" s="599">
        <v>8</v>
      </c>
      <c r="G118" s="599">
        <v>0</v>
      </c>
      <c r="H118" s="599">
        <v>8</v>
      </c>
      <c r="I118" s="599">
        <v>8</v>
      </c>
      <c r="J118" s="599">
        <v>0</v>
      </c>
      <c r="K118" s="599">
        <v>0</v>
      </c>
      <c r="L118" s="599">
        <v>8</v>
      </c>
      <c r="M118" s="599">
        <v>8</v>
      </c>
      <c r="N118" s="599">
        <v>0</v>
      </c>
      <c r="O118" s="599">
        <v>0</v>
      </c>
      <c r="P118" s="599">
        <v>8</v>
      </c>
      <c r="Q118" s="599">
        <v>8</v>
      </c>
      <c r="R118" s="599">
        <v>8</v>
      </c>
      <c r="S118" s="599">
        <v>0</v>
      </c>
      <c r="T118" s="599">
        <v>0</v>
      </c>
      <c r="U118" s="599">
        <v>8</v>
      </c>
      <c r="V118" s="599">
        <v>8</v>
      </c>
      <c r="W118" s="599">
        <v>8</v>
      </c>
      <c r="X118" s="599">
        <v>0</v>
      </c>
      <c r="Y118" s="599">
        <v>8</v>
      </c>
      <c r="Z118" s="599">
        <v>8</v>
      </c>
      <c r="AA118" s="599">
        <v>8</v>
      </c>
      <c r="AB118" s="599">
        <v>0</v>
      </c>
      <c r="AC118" s="599">
        <v>8</v>
      </c>
      <c r="AD118" s="599">
        <v>0</v>
      </c>
      <c r="AE118" s="599">
        <v>0</v>
      </c>
      <c r="AF118" s="599">
        <v>8</v>
      </c>
      <c r="AG118" s="599">
        <v>0</v>
      </c>
      <c r="AH118" s="599">
        <v>0</v>
      </c>
      <c r="AI118" s="599">
        <v>8</v>
      </c>
      <c r="AJ118" s="599">
        <v>0</v>
      </c>
      <c r="AK118" s="468">
        <f t="shared" si="3"/>
        <v>136</v>
      </c>
      <c r="AL118" s="823">
        <v>1</v>
      </c>
    </row>
    <row r="119" spans="1:38" ht="15" customHeight="1">
      <c r="A119" s="1"/>
      <c r="B119" s="876" t="s">
        <v>41</v>
      </c>
      <c r="C119" s="871" t="s">
        <v>374</v>
      </c>
      <c r="D119" s="235" t="s">
        <v>79</v>
      </c>
      <c r="E119" s="482" t="s">
        <v>518</v>
      </c>
      <c r="F119" s="599">
        <v>0</v>
      </c>
      <c r="G119" s="599">
        <v>8</v>
      </c>
      <c r="H119" s="599">
        <v>8</v>
      </c>
      <c r="I119" s="599">
        <v>8</v>
      </c>
      <c r="J119" s="599">
        <v>8</v>
      </c>
      <c r="K119" s="599">
        <v>0</v>
      </c>
      <c r="L119" s="599">
        <v>8</v>
      </c>
      <c r="M119" s="599">
        <v>0</v>
      </c>
      <c r="N119" s="599">
        <v>0</v>
      </c>
      <c r="O119" s="599">
        <v>8</v>
      </c>
      <c r="P119" s="599">
        <v>8</v>
      </c>
      <c r="Q119" s="599">
        <v>0</v>
      </c>
      <c r="R119" s="599">
        <v>8</v>
      </c>
      <c r="S119" s="599">
        <v>8</v>
      </c>
      <c r="T119" s="599">
        <v>8</v>
      </c>
      <c r="U119" s="599">
        <v>8</v>
      </c>
      <c r="V119" s="599">
        <v>0</v>
      </c>
      <c r="W119" s="599">
        <v>8</v>
      </c>
      <c r="X119" s="599">
        <v>8</v>
      </c>
      <c r="Y119" s="599">
        <v>0</v>
      </c>
      <c r="Z119" s="599">
        <v>8</v>
      </c>
      <c r="AA119" s="599">
        <v>8</v>
      </c>
      <c r="AB119" s="599">
        <v>8</v>
      </c>
      <c r="AC119" s="599">
        <v>0</v>
      </c>
      <c r="AD119" s="599">
        <v>8</v>
      </c>
      <c r="AE119" s="599">
        <v>8</v>
      </c>
      <c r="AF119" s="599">
        <v>0</v>
      </c>
      <c r="AG119" s="599">
        <v>0</v>
      </c>
      <c r="AH119" s="599">
        <v>8</v>
      </c>
      <c r="AI119" s="599">
        <v>0</v>
      </c>
      <c r="AJ119" s="599">
        <v>0</v>
      </c>
      <c r="AK119" s="468">
        <f t="shared" si="3"/>
        <v>152</v>
      </c>
      <c r="AL119" s="823">
        <v>1</v>
      </c>
    </row>
    <row r="120" spans="1:38" ht="15" customHeight="1">
      <c r="A120" s="1"/>
      <c r="B120" s="876" t="s">
        <v>41</v>
      </c>
      <c r="C120" s="871" t="s">
        <v>374</v>
      </c>
      <c r="D120" s="235" t="s">
        <v>79</v>
      </c>
      <c r="E120" s="482" t="s">
        <v>520</v>
      </c>
      <c r="F120" s="599">
        <v>8</v>
      </c>
      <c r="G120" s="599">
        <v>0</v>
      </c>
      <c r="H120" s="599">
        <v>8</v>
      </c>
      <c r="I120" s="599">
        <v>8</v>
      </c>
      <c r="J120" s="599">
        <v>0</v>
      </c>
      <c r="K120" s="599">
        <v>0</v>
      </c>
      <c r="L120" s="599">
        <v>8</v>
      </c>
      <c r="M120" s="599">
        <v>8</v>
      </c>
      <c r="N120" s="599">
        <v>8</v>
      </c>
      <c r="O120" s="599">
        <v>0</v>
      </c>
      <c r="P120" s="599">
        <v>8</v>
      </c>
      <c r="Q120" s="599">
        <v>0</v>
      </c>
      <c r="R120" s="599">
        <v>8</v>
      </c>
      <c r="S120" s="599">
        <v>8</v>
      </c>
      <c r="T120" s="599">
        <v>8</v>
      </c>
      <c r="U120" s="599">
        <v>8</v>
      </c>
      <c r="V120" s="599">
        <v>8</v>
      </c>
      <c r="W120" s="599">
        <v>0</v>
      </c>
      <c r="X120" s="599">
        <v>0</v>
      </c>
      <c r="Y120" s="599">
        <v>8</v>
      </c>
      <c r="Z120" s="599">
        <v>0</v>
      </c>
      <c r="AA120" s="599">
        <v>8</v>
      </c>
      <c r="AB120" s="599">
        <v>8</v>
      </c>
      <c r="AC120" s="599">
        <v>8</v>
      </c>
      <c r="AD120" s="599">
        <v>8</v>
      </c>
      <c r="AE120" s="599">
        <v>0</v>
      </c>
      <c r="AF120" s="599">
        <v>8</v>
      </c>
      <c r="AG120" s="599">
        <v>8</v>
      </c>
      <c r="AH120" s="599">
        <v>0</v>
      </c>
      <c r="AI120" s="599">
        <v>8</v>
      </c>
      <c r="AJ120" s="599">
        <v>0</v>
      </c>
      <c r="AK120" s="468">
        <f t="shared" si="3"/>
        <v>160</v>
      </c>
      <c r="AL120" s="823">
        <v>1</v>
      </c>
    </row>
    <row r="121" spans="1:38" ht="15" customHeight="1">
      <c r="A121" s="1"/>
      <c r="B121" s="876" t="s">
        <v>41</v>
      </c>
      <c r="C121" s="871" t="s">
        <v>374</v>
      </c>
      <c r="D121" s="235" t="s">
        <v>302</v>
      </c>
      <c r="E121" s="482" t="s">
        <v>522</v>
      </c>
      <c r="F121" s="599">
        <v>8</v>
      </c>
      <c r="G121" s="599">
        <v>8</v>
      </c>
      <c r="H121" s="599">
        <v>8</v>
      </c>
      <c r="I121" s="599">
        <v>0</v>
      </c>
      <c r="J121" s="599">
        <v>8</v>
      </c>
      <c r="K121" s="599">
        <v>8</v>
      </c>
      <c r="L121" s="599">
        <v>8</v>
      </c>
      <c r="M121" s="599">
        <v>0</v>
      </c>
      <c r="N121" s="599">
        <v>8</v>
      </c>
      <c r="O121" s="599">
        <v>8</v>
      </c>
      <c r="P121" s="599">
        <v>0</v>
      </c>
      <c r="Q121" s="599">
        <v>8</v>
      </c>
      <c r="R121" s="599">
        <v>8</v>
      </c>
      <c r="S121" s="599">
        <v>8</v>
      </c>
      <c r="T121" s="599">
        <v>8</v>
      </c>
      <c r="U121" s="599">
        <v>0</v>
      </c>
      <c r="V121" s="599">
        <v>8</v>
      </c>
      <c r="W121" s="599">
        <v>0</v>
      </c>
      <c r="X121" s="599">
        <v>0</v>
      </c>
      <c r="Y121" s="599">
        <v>8</v>
      </c>
      <c r="Z121" s="599">
        <v>8</v>
      </c>
      <c r="AA121" s="599">
        <v>8</v>
      </c>
      <c r="AB121" s="599">
        <v>0</v>
      </c>
      <c r="AC121" s="599">
        <v>8</v>
      </c>
      <c r="AD121" s="599">
        <v>8</v>
      </c>
      <c r="AE121" s="599">
        <v>0</v>
      </c>
      <c r="AF121" s="599">
        <v>0</v>
      </c>
      <c r="AG121" s="599">
        <v>8</v>
      </c>
      <c r="AH121" s="599">
        <v>8</v>
      </c>
      <c r="AI121" s="599">
        <v>0</v>
      </c>
      <c r="AJ121" s="599">
        <v>0</v>
      </c>
      <c r="AK121" s="468">
        <f t="shared" si="3"/>
        <v>160</v>
      </c>
      <c r="AL121" s="823">
        <v>1</v>
      </c>
    </row>
    <row r="122" spans="1:38" ht="15" customHeight="1">
      <c r="A122" s="1"/>
      <c r="B122" s="876" t="s">
        <v>41</v>
      </c>
      <c r="C122" s="871" t="s">
        <v>374</v>
      </c>
      <c r="D122" s="235" t="s">
        <v>302</v>
      </c>
      <c r="E122" s="482" t="s">
        <v>524</v>
      </c>
      <c r="F122" s="599">
        <v>8</v>
      </c>
      <c r="G122" s="599">
        <v>0</v>
      </c>
      <c r="H122" s="599">
        <v>0</v>
      </c>
      <c r="I122" s="599">
        <v>8</v>
      </c>
      <c r="J122" s="599">
        <v>8</v>
      </c>
      <c r="K122" s="599">
        <v>8</v>
      </c>
      <c r="L122" s="599">
        <v>0</v>
      </c>
      <c r="M122" s="599">
        <v>8</v>
      </c>
      <c r="N122" s="599">
        <v>8</v>
      </c>
      <c r="O122" s="599">
        <v>0</v>
      </c>
      <c r="P122" s="599">
        <v>8</v>
      </c>
      <c r="Q122" s="599">
        <v>8</v>
      </c>
      <c r="R122" s="599">
        <v>0</v>
      </c>
      <c r="S122" s="599">
        <v>8</v>
      </c>
      <c r="T122" s="599">
        <v>8</v>
      </c>
      <c r="U122" s="599">
        <v>0</v>
      </c>
      <c r="V122" s="599">
        <v>0</v>
      </c>
      <c r="W122" s="599">
        <v>8</v>
      </c>
      <c r="X122" s="599">
        <v>8</v>
      </c>
      <c r="Y122" s="599">
        <v>8</v>
      </c>
      <c r="Z122" s="599">
        <v>8</v>
      </c>
      <c r="AA122" s="599">
        <v>0</v>
      </c>
      <c r="AB122" s="599">
        <v>8</v>
      </c>
      <c r="AC122" s="599">
        <v>8</v>
      </c>
      <c r="AD122" s="599">
        <v>8</v>
      </c>
      <c r="AE122" s="599">
        <v>8</v>
      </c>
      <c r="AF122" s="599">
        <v>0</v>
      </c>
      <c r="AG122" s="599">
        <v>0</v>
      </c>
      <c r="AH122" s="599">
        <v>8</v>
      </c>
      <c r="AI122" s="599">
        <v>8</v>
      </c>
      <c r="AJ122" s="599">
        <v>0</v>
      </c>
      <c r="AK122" s="468">
        <f t="shared" si="3"/>
        <v>160</v>
      </c>
      <c r="AL122" s="823">
        <v>1</v>
      </c>
    </row>
    <row r="123" spans="1:38" ht="15" customHeight="1">
      <c r="A123" s="1"/>
      <c r="B123" s="876" t="s">
        <v>41</v>
      </c>
      <c r="C123" s="871" t="s">
        <v>374</v>
      </c>
      <c r="D123" s="235" t="s">
        <v>79</v>
      </c>
      <c r="E123" s="482" t="s">
        <v>526</v>
      </c>
      <c r="F123" s="599">
        <v>0</v>
      </c>
      <c r="G123" s="599">
        <v>0</v>
      </c>
      <c r="H123" s="599">
        <v>8</v>
      </c>
      <c r="I123" s="599">
        <v>8</v>
      </c>
      <c r="J123" s="599">
        <v>8</v>
      </c>
      <c r="K123" s="599">
        <v>8</v>
      </c>
      <c r="L123" s="599">
        <v>0</v>
      </c>
      <c r="M123" s="599">
        <v>8</v>
      </c>
      <c r="N123" s="599">
        <v>8</v>
      </c>
      <c r="O123" s="599">
        <v>8</v>
      </c>
      <c r="P123" s="599">
        <v>0</v>
      </c>
      <c r="Q123" s="599">
        <v>0</v>
      </c>
      <c r="R123" s="599">
        <v>0</v>
      </c>
      <c r="S123" s="599">
        <v>8</v>
      </c>
      <c r="T123" s="599">
        <v>8</v>
      </c>
      <c r="U123" s="599">
        <v>0</v>
      </c>
      <c r="V123" s="599">
        <v>8</v>
      </c>
      <c r="W123" s="599">
        <v>8</v>
      </c>
      <c r="X123" s="599">
        <v>8</v>
      </c>
      <c r="Y123" s="599">
        <v>8</v>
      </c>
      <c r="Z123" s="599">
        <v>0</v>
      </c>
      <c r="AA123" s="599">
        <v>8</v>
      </c>
      <c r="AB123" s="599">
        <v>8</v>
      </c>
      <c r="AC123" s="599">
        <v>8</v>
      </c>
      <c r="AD123" s="599">
        <v>8</v>
      </c>
      <c r="AE123" s="599">
        <v>0</v>
      </c>
      <c r="AF123" s="599">
        <v>8</v>
      </c>
      <c r="AG123" s="599">
        <v>8</v>
      </c>
      <c r="AH123" s="599">
        <v>0</v>
      </c>
      <c r="AI123" s="599">
        <v>0</v>
      </c>
      <c r="AJ123" s="599">
        <v>0</v>
      </c>
      <c r="AK123" s="468">
        <f t="shared" si="3"/>
        <v>152</v>
      </c>
      <c r="AL123" s="823">
        <v>1</v>
      </c>
    </row>
    <row r="124" spans="1:38" ht="15" customHeight="1">
      <c r="A124" s="1"/>
      <c r="B124" s="876" t="s">
        <v>41</v>
      </c>
      <c r="C124" s="871" t="s">
        <v>374</v>
      </c>
      <c r="D124" s="602" t="s">
        <v>305</v>
      </c>
      <c r="E124" s="482" t="s">
        <v>528</v>
      </c>
      <c r="F124" s="599">
        <v>8</v>
      </c>
      <c r="G124" s="599">
        <v>8</v>
      </c>
      <c r="H124" s="599">
        <v>0</v>
      </c>
      <c r="I124" s="599">
        <v>0</v>
      </c>
      <c r="J124" s="599">
        <v>8</v>
      </c>
      <c r="K124" s="599">
        <v>8</v>
      </c>
      <c r="L124" s="599">
        <v>8</v>
      </c>
      <c r="M124" s="599">
        <v>0</v>
      </c>
      <c r="N124" s="599">
        <v>0</v>
      </c>
      <c r="O124" s="599">
        <v>8</v>
      </c>
      <c r="P124" s="599">
        <v>8</v>
      </c>
      <c r="Q124" s="599">
        <v>8</v>
      </c>
      <c r="R124" s="599">
        <v>8</v>
      </c>
      <c r="S124" s="599">
        <v>0</v>
      </c>
      <c r="T124" s="599">
        <v>8</v>
      </c>
      <c r="U124" s="599">
        <v>8</v>
      </c>
      <c r="V124" s="599">
        <v>0</v>
      </c>
      <c r="W124" s="599">
        <v>0</v>
      </c>
      <c r="X124" s="599">
        <v>8</v>
      </c>
      <c r="Y124" s="599">
        <v>8</v>
      </c>
      <c r="Z124" s="599">
        <v>0</v>
      </c>
      <c r="AA124" s="599">
        <v>0</v>
      </c>
      <c r="AB124" s="599">
        <v>8</v>
      </c>
      <c r="AC124" s="599">
        <v>8</v>
      </c>
      <c r="AD124" s="599">
        <v>8</v>
      </c>
      <c r="AE124" s="599">
        <v>8</v>
      </c>
      <c r="AF124" s="599">
        <v>0</v>
      </c>
      <c r="AG124" s="599">
        <v>8</v>
      </c>
      <c r="AH124" s="599">
        <v>8</v>
      </c>
      <c r="AI124" s="599">
        <v>8</v>
      </c>
      <c r="AJ124" s="599">
        <v>0</v>
      </c>
      <c r="AK124" s="468">
        <f t="shared" si="3"/>
        <v>160</v>
      </c>
      <c r="AL124" s="823">
        <v>1</v>
      </c>
    </row>
    <row r="125" spans="1:38" ht="15" customHeight="1">
      <c r="A125" s="1"/>
      <c r="B125" s="876" t="s">
        <v>41</v>
      </c>
      <c r="C125" s="871" t="s">
        <v>374</v>
      </c>
      <c r="D125" s="235" t="s">
        <v>79</v>
      </c>
      <c r="E125" s="482" t="s">
        <v>530</v>
      </c>
      <c r="F125" s="599">
        <v>0</v>
      </c>
      <c r="G125" s="599">
        <v>8</v>
      </c>
      <c r="H125" s="599">
        <v>0</v>
      </c>
      <c r="I125" s="599">
        <v>8</v>
      </c>
      <c r="J125" s="599">
        <v>0</v>
      </c>
      <c r="K125" s="599">
        <v>0</v>
      </c>
      <c r="L125" s="599">
        <v>8</v>
      </c>
      <c r="M125" s="599">
        <v>8</v>
      </c>
      <c r="N125" s="599">
        <v>8</v>
      </c>
      <c r="O125" s="599">
        <v>0</v>
      </c>
      <c r="P125" s="599">
        <v>8</v>
      </c>
      <c r="Q125" s="599">
        <v>0</v>
      </c>
      <c r="R125" s="599">
        <v>8</v>
      </c>
      <c r="S125" s="599">
        <v>8</v>
      </c>
      <c r="T125" s="599">
        <v>8</v>
      </c>
      <c r="U125" s="599">
        <v>8</v>
      </c>
      <c r="V125" s="599">
        <v>0</v>
      </c>
      <c r="W125" s="599">
        <v>8</v>
      </c>
      <c r="X125" s="599">
        <v>8</v>
      </c>
      <c r="Y125" s="599">
        <v>8</v>
      </c>
      <c r="Z125" s="599">
        <v>0</v>
      </c>
      <c r="AA125" s="599">
        <v>8</v>
      </c>
      <c r="AB125" s="599">
        <v>0</v>
      </c>
      <c r="AC125" s="599">
        <v>0</v>
      </c>
      <c r="AD125" s="599">
        <v>8</v>
      </c>
      <c r="AE125" s="599">
        <v>8</v>
      </c>
      <c r="AF125" s="599">
        <v>8</v>
      </c>
      <c r="AG125" s="599">
        <v>8</v>
      </c>
      <c r="AH125" s="599">
        <v>0</v>
      </c>
      <c r="AI125" s="599">
        <v>8</v>
      </c>
      <c r="AJ125" s="599">
        <v>0</v>
      </c>
      <c r="AK125" s="468">
        <f t="shared" si="3"/>
        <v>152</v>
      </c>
      <c r="AL125" s="823">
        <v>1</v>
      </c>
    </row>
    <row r="126" spans="1:38" ht="15" customHeight="1">
      <c r="A126" s="1"/>
      <c r="B126" s="876" t="s">
        <v>41</v>
      </c>
      <c r="C126" s="871" t="s">
        <v>374</v>
      </c>
      <c r="D126" s="481" t="s">
        <v>302</v>
      </c>
      <c r="E126" s="482" t="s">
        <v>532</v>
      </c>
      <c r="F126" s="599">
        <v>8</v>
      </c>
      <c r="G126" s="599">
        <v>8</v>
      </c>
      <c r="H126" s="599">
        <v>8</v>
      </c>
      <c r="I126" s="599">
        <v>0</v>
      </c>
      <c r="J126" s="599">
        <v>8</v>
      </c>
      <c r="K126" s="599">
        <v>8</v>
      </c>
      <c r="L126" s="599">
        <v>0</v>
      </c>
      <c r="M126" s="599">
        <v>0</v>
      </c>
      <c r="N126" s="599">
        <v>8</v>
      </c>
      <c r="O126" s="599">
        <v>8</v>
      </c>
      <c r="P126" s="599">
        <v>0</v>
      </c>
      <c r="Q126" s="599">
        <v>8</v>
      </c>
      <c r="R126" s="599">
        <v>8</v>
      </c>
      <c r="S126" s="599">
        <v>8</v>
      </c>
      <c r="T126" s="599">
        <v>8</v>
      </c>
      <c r="U126" s="599">
        <v>0</v>
      </c>
      <c r="V126" s="599">
        <v>8</v>
      </c>
      <c r="W126" s="599">
        <v>8</v>
      </c>
      <c r="X126" s="599">
        <v>0</v>
      </c>
      <c r="Y126" s="599">
        <v>0</v>
      </c>
      <c r="Z126" s="599">
        <v>8</v>
      </c>
      <c r="AA126" s="599">
        <v>0</v>
      </c>
      <c r="AB126" s="599">
        <v>8</v>
      </c>
      <c r="AC126" s="599">
        <v>8</v>
      </c>
      <c r="AD126" s="599">
        <v>8</v>
      </c>
      <c r="AE126" s="599">
        <v>8</v>
      </c>
      <c r="AF126" s="599">
        <v>0</v>
      </c>
      <c r="AG126" s="599">
        <v>0</v>
      </c>
      <c r="AH126" s="599">
        <v>8</v>
      </c>
      <c r="AI126" s="599">
        <v>8</v>
      </c>
      <c r="AJ126" s="599">
        <v>0</v>
      </c>
      <c r="AK126" s="468">
        <f t="shared" si="3"/>
        <v>160</v>
      </c>
      <c r="AL126" s="823">
        <v>1</v>
      </c>
    </row>
    <row r="127" spans="1:38" ht="15" customHeight="1">
      <c r="A127" s="1"/>
      <c r="B127" s="876" t="s">
        <v>41</v>
      </c>
      <c r="C127" s="871" t="s">
        <v>374</v>
      </c>
      <c r="D127" s="235" t="s">
        <v>79</v>
      </c>
      <c r="E127" s="482" t="s">
        <v>534</v>
      </c>
      <c r="F127" s="599">
        <v>0</v>
      </c>
      <c r="G127" s="599">
        <v>0</v>
      </c>
      <c r="H127" s="599">
        <v>0</v>
      </c>
      <c r="I127" s="599">
        <v>8</v>
      </c>
      <c r="J127" s="599">
        <v>8</v>
      </c>
      <c r="K127" s="599">
        <v>8</v>
      </c>
      <c r="L127" s="599">
        <v>8</v>
      </c>
      <c r="M127" s="599">
        <v>0</v>
      </c>
      <c r="N127" s="599">
        <v>8</v>
      </c>
      <c r="O127" s="599">
        <v>8</v>
      </c>
      <c r="P127" s="599">
        <v>8</v>
      </c>
      <c r="Q127" s="599">
        <v>8</v>
      </c>
      <c r="R127" s="599">
        <v>0</v>
      </c>
      <c r="S127" s="599">
        <v>8</v>
      </c>
      <c r="T127" s="599">
        <v>0</v>
      </c>
      <c r="U127" s="599">
        <v>8</v>
      </c>
      <c r="V127" s="599">
        <v>0</v>
      </c>
      <c r="W127" s="599">
        <v>8</v>
      </c>
      <c r="X127" s="599">
        <v>0</v>
      </c>
      <c r="Y127" s="599">
        <v>8</v>
      </c>
      <c r="Z127" s="599">
        <v>8</v>
      </c>
      <c r="AA127" s="599">
        <v>0</v>
      </c>
      <c r="AB127" s="599">
        <v>0</v>
      </c>
      <c r="AC127" s="599">
        <v>8</v>
      </c>
      <c r="AD127" s="599">
        <v>8</v>
      </c>
      <c r="AE127" s="599">
        <v>0</v>
      </c>
      <c r="AF127" s="599">
        <v>8</v>
      </c>
      <c r="AG127" s="599">
        <v>8</v>
      </c>
      <c r="AH127" s="599">
        <v>0</v>
      </c>
      <c r="AI127" s="599">
        <v>8</v>
      </c>
      <c r="AJ127" s="599">
        <v>0</v>
      </c>
      <c r="AK127" s="468">
        <f t="shared" si="3"/>
        <v>144</v>
      </c>
      <c r="AL127" s="823">
        <v>1</v>
      </c>
    </row>
    <row r="128" spans="1:38" ht="15" customHeight="1">
      <c r="A128" s="1"/>
      <c r="B128" s="876" t="s">
        <v>41</v>
      </c>
      <c r="C128" s="871" t="s">
        <v>374</v>
      </c>
      <c r="D128" s="481" t="s">
        <v>302</v>
      </c>
      <c r="E128" s="482" t="s">
        <v>536</v>
      </c>
      <c r="F128" s="599">
        <v>8</v>
      </c>
      <c r="G128" s="599">
        <v>0</v>
      </c>
      <c r="H128" s="599">
        <v>8</v>
      </c>
      <c r="I128" s="599">
        <v>0</v>
      </c>
      <c r="J128" s="599">
        <v>8</v>
      </c>
      <c r="K128" s="599">
        <v>0</v>
      </c>
      <c r="L128" s="599">
        <v>0</v>
      </c>
      <c r="M128" s="599">
        <v>8</v>
      </c>
      <c r="N128" s="599">
        <v>0</v>
      </c>
      <c r="O128" s="599">
        <v>8</v>
      </c>
      <c r="P128" s="599">
        <v>0</v>
      </c>
      <c r="Q128" s="599">
        <v>8</v>
      </c>
      <c r="R128" s="599">
        <v>8</v>
      </c>
      <c r="S128" s="599">
        <v>0</v>
      </c>
      <c r="T128" s="599">
        <v>8</v>
      </c>
      <c r="U128" s="599">
        <v>8</v>
      </c>
      <c r="V128" s="599">
        <v>8</v>
      </c>
      <c r="W128" s="599">
        <v>0</v>
      </c>
      <c r="X128" s="599">
        <v>8</v>
      </c>
      <c r="Y128" s="599">
        <v>0</v>
      </c>
      <c r="Z128" s="599">
        <v>0</v>
      </c>
      <c r="AA128" s="599">
        <v>8</v>
      </c>
      <c r="AB128" s="599">
        <v>8</v>
      </c>
      <c r="AC128" s="599">
        <v>8</v>
      </c>
      <c r="AD128" s="599">
        <v>8</v>
      </c>
      <c r="AE128" s="599">
        <v>8</v>
      </c>
      <c r="AF128" s="599">
        <v>8</v>
      </c>
      <c r="AG128" s="599">
        <v>0</v>
      </c>
      <c r="AH128" s="599">
        <v>8</v>
      </c>
      <c r="AI128" s="599">
        <v>0</v>
      </c>
      <c r="AJ128" s="599">
        <v>0</v>
      </c>
      <c r="AK128" s="468">
        <f t="shared" si="3"/>
        <v>144</v>
      </c>
      <c r="AL128" s="823">
        <v>1</v>
      </c>
    </row>
    <row r="129" spans="1:38" ht="16.5" customHeight="1">
      <c r="A129" s="1"/>
      <c r="B129" s="876" t="s">
        <v>41</v>
      </c>
      <c r="C129" s="871" t="s">
        <v>374</v>
      </c>
      <c r="D129" s="235" t="s">
        <v>79</v>
      </c>
      <c r="E129" s="482" t="s">
        <v>538</v>
      </c>
      <c r="F129" s="599">
        <v>8</v>
      </c>
      <c r="G129" s="599">
        <v>0</v>
      </c>
      <c r="H129" s="599">
        <v>8</v>
      </c>
      <c r="I129" s="599">
        <v>8</v>
      </c>
      <c r="J129" s="599">
        <v>8</v>
      </c>
      <c r="K129" s="599">
        <v>8</v>
      </c>
      <c r="L129" s="599">
        <v>0</v>
      </c>
      <c r="M129" s="599">
        <v>8</v>
      </c>
      <c r="N129" s="599">
        <v>8</v>
      </c>
      <c r="O129" s="599">
        <v>0</v>
      </c>
      <c r="P129" s="599">
        <v>8</v>
      </c>
      <c r="Q129" s="599">
        <v>8</v>
      </c>
      <c r="R129" s="599">
        <v>0</v>
      </c>
      <c r="S129" s="599">
        <v>8</v>
      </c>
      <c r="T129" s="599">
        <v>8</v>
      </c>
      <c r="U129" s="599">
        <v>8</v>
      </c>
      <c r="V129" s="599">
        <v>0</v>
      </c>
      <c r="W129" s="599">
        <v>8</v>
      </c>
      <c r="X129" s="599">
        <v>0</v>
      </c>
      <c r="Y129" s="599">
        <v>0</v>
      </c>
      <c r="Z129" s="599">
        <v>8</v>
      </c>
      <c r="AA129" s="599">
        <v>8</v>
      </c>
      <c r="AB129" s="599">
        <v>8</v>
      </c>
      <c r="AC129" s="599">
        <v>0</v>
      </c>
      <c r="AD129" s="599">
        <v>0</v>
      </c>
      <c r="AE129" s="599">
        <v>8</v>
      </c>
      <c r="AF129" s="599">
        <v>8</v>
      </c>
      <c r="AG129" s="599">
        <v>0</v>
      </c>
      <c r="AH129" s="599">
        <v>8</v>
      </c>
      <c r="AI129" s="599">
        <v>8</v>
      </c>
      <c r="AJ129" s="599">
        <v>0</v>
      </c>
      <c r="AK129" s="468">
        <f t="shared" si="3"/>
        <v>160</v>
      </c>
      <c r="AL129" s="823">
        <v>1</v>
      </c>
    </row>
    <row r="130" spans="1:38" ht="16.5" customHeight="1">
      <c r="A130" s="1"/>
      <c r="B130" s="876" t="s">
        <v>41</v>
      </c>
      <c r="C130" s="871" t="s">
        <v>374</v>
      </c>
      <c r="D130" s="235" t="s">
        <v>79</v>
      </c>
      <c r="E130" s="483" t="s">
        <v>540</v>
      </c>
      <c r="F130" s="599">
        <v>0</v>
      </c>
      <c r="G130" s="599">
        <v>8</v>
      </c>
      <c r="H130" s="599">
        <v>8</v>
      </c>
      <c r="I130" s="599">
        <v>8</v>
      </c>
      <c r="J130" s="599">
        <v>0</v>
      </c>
      <c r="K130" s="599">
        <v>0</v>
      </c>
      <c r="L130" s="599">
        <v>8</v>
      </c>
      <c r="M130" s="599">
        <v>8</v>
      </c>
      <c r="N130" s="599">
        <v>0</v>
      </c>
      <c r="O130" s="599">
        <v>8</v>
      </c>
      <c r="P130" s="599">
        <v>8</v>
      </c>
      <c r="Q130" s="599">
        <v>8</v>
      </c>
      <c r="R130" s="599">
        <v>0</v>
      </c>
      <c r="S130" s="599">
        <v>8</v>
      </c>
      <c r="T130" s="599">
        <v>8</v>
      </c>
      <c r="U130" s="599">
        <v>0</v>
      </c>
      <c r="V130" s="599">
        <v>0</v>
      </c>
      <c r="W130" s="599">
        <v>8</v>
      </c>
      <c r="X130" s="599">
        <v>8</v>
      </c>
      <c r="Y130" s="599">
        <v>8</v>
      </c>
      <c r="Z130" s="599">
        <v>8</v>
      </c>
      <c r="AA130" s="599">
        <v>0</v>
      </c>
      <c r="AB130" s="599">
        <v>8</v>
      </c>
      <c r="AC130" s="599">
        <v>8</v>
      </c>
      <c r="AD130" s="599">
        <v>0</v>
      </c>
      <c r="AE130" s="599">
        <v>0</v>
      </c>
      <c r="AF130" s="599">
        <v>8</v>
      </c>
      <c r="AG130" s="599">
        <v>8</v>
      </c>
      <c r="AH130" s="599">
        <v>8</v>
      </c>
      <c r="AI130" s="599">
        <v>8</v>
      </c>
      <c r="AJ130" s="599">
        <v>0</v>
      </c>
      <c r="AK130" s="468">
        <f t="shared" si="3"/>
        <v>160</v>
      </c>
      <c r="AL130" s="823">
        <v>1</v>
      </c>
    </row>
    <row r="131" spans="1:38" ht="16.5" customHeight="1">
      <c r="A131" s="1"/>
      <c r="B131" s="876" t="s">
        <v>41</v>
      </c>
      <c r="C131" s="871" t="s">
        <v>374</v>
      </c>
      <c r="D131" s="235" t="s">
        <v>79</v>
      </c>
      <c r="E131" s="483" t="s">
        <v>542</v>
      </c>
      <c r="F131" s="599">
        <v>8</v>
      </c>
      <c r="G131" s="599">
        <v>8</v>
      </c>
      <c r="H131" s="599">
        <v>0</v>
      </c>
      <c r="I131" s="599">
        <v>0</v>
      </c>
      <c r="J131" s="599">
        <v>8</v>
      </c>
      <c r="K131" s="599">
        <v>8</v>
      </c>
      <c r="L131" s="599">
        <v>8</v>
      </c>
      <c r="M131" s="599">
        <v>8</v>
      </c>
      <c r="N131" s="599">
        <v>8</v>
      </c>
      <c r="O131" s="599">
        <v>0</v>
      </c>
      <c r="P131" s="599">
        <v>8</v>
      </c>
      <c r="Q131" s="599">
        <v>0</v>
      </c>
      <c r="R131" s="599">
        <v>0</v>
      </c>
      <c r="S131" s="599">
        <v>8</v>
      </c>
      <c r="T131" s="599">
        <v>8</v>
      </c>
      <c r="U131" s="599">
        <v>8</v>
      </c>
      <c r="V131" s="599">
        <v>8</v>
      </c>
      <c r="W131" s="599">
        <v>0</v>
      </c>
      <c r="X131" s="599">
        <v>8</v>
      </c>
      <c r="Y131" s="599">
        <v>8</v>
      </c>
      <c r="Z131" s="599">
        <v>0</v>
      </c>
      <c r="AA131" s="599">
        <v>8</v>
      </c>
      <c r="AB131" s="599">
        <v>8</v>
      </c>
      <c r="AC131" s="599">
        <v>8</v>
      </c>
      <c r="AD131" s="599">
        <v>0</v>
      </c>
      <c r="AE131" s="599">
        <v>8</v>
      </c>
      <c r="AF131" s="599">
        <v>8</v>
      </c>
      <c r="AG131" s="599">
        <v>0</v>
      </c>
      <c r="AH131" s="599">
        <v>0</v>
      </c>
      <c r="AI131" s="599">
        <v>8</v>
      </c>
      <c r="AJ131" s="599">
        <v>0</v>
      </c>
      <c r="AK131" s="468">
        <f t="shared" si="3"/>
        <v>160</v>
      </c>
      <c r="AL131" s="823">
        <v>1</v>
      </c>
    </row>
    <row r="132" spans="1:38" ht="16.5" customHeight="1">
      <c r="A132" s="1"/>
      <c r="B132" s="876" t="s">
        <v>41</v>
      </c>
      <c r="C132" s="871" t="s">
        <v>374</v>
      </c>
      <c r="D132" s="235" t="s">
        <v>79</v>
      </c>
      <c r="E132" s="483" t="s">
        <v>544</v>
      </c>
      <c r="F132" s="599">
        <v>8</v>
      </c>
      <c r="G132" s="599">
        <v>8</v>
      </c>
      <c r="H132" s="599">
        <v>0</v>
      </c>
      <c r="I132" s="599">
        <v>0</v>
      </c>
      <c r="J132" s="599">
        <v>8</v>
      </c>
      <c r="K132" s="599">
        <v>8</v>
      </c>
      <c r="L132" s="599">
        <v>8</v>
      </c>
      <c r="M132" s="599">
        <v>0</v>
      </c>
      <c r="N132" s="599">
        <v>8</v>
      </c>
      <c r="O132" s="599">
        <v>8</v>
      </c>
      <c r="P132" s="599">
        <v>8</v>
      </c>
      <c r="Q132" s="599">
        <v>0</v>
      </c>
      <c r="R132" s="599">
        <v>0</v>
      </c>
      <c r="S132" s="599">
        <v>8</v>
      </c>
      <c r="T132" s="599">
        <v>0</v>
      </c>
      <c r="U132" s="599">
        <v>8</v>
      </c>
      <c r="V132" s="599">
        <v>8</v>
      </c>
      <c r="W132" s="599">
        <v>8</v>
      </c>
      <c r="X132" s="599">
        <v>0</v>
      </c>
      <c r="Y132" s="599">
        <v>8</v>
      </c>
      <c r="Z132" s="599">
        <v>0</v>
      </c>
      <c r="AA132" s="599">
        <v>0</v>
      </c>
      <c r="AB132" s="599">
        <v>8</v>
      </c>
      <c r="AC132" s="599">
        <v>0</v>
      </c>
      <c r="AD132" s="599">
        <v>8</v>
      </c>
      <c r="AE132" s="599">
        <v>8</v>
      </c>
      <c r="AF132" s="599">
        <v>8</v>
      </c>
      <c r="AG132" s="599">
        <v>0</v>
      </c>
      <c r="AH132" s="599">
        <v>8</v>
      </c>
      <c r="AI132" s="599">
        <v>8</v>
      </c>
      <c r="AJ132" s="599">
        <v>0</v>
      </c>
      <c r="AK132" s="468">
        <f t="shared" si="3"/>
        <v>152</v>
      </c>
      <c r="AL132" s="823">
        <v>1</v>
      </c>
    </row>
    <row r="133" spans="1:38" ht="16.5" customHeight="1">
      <c r="A133" s="1"/>
      <c r="B133" s="876" t="s">
        <v>41</v>
      </c>
      <c r="C133" s="871" t="s">
        <v>374</v>
      </c>
      <c r="D133" s="235" t="s">
        <v>79</v>
      </c>
      <c r="E133" s="483" t="s">
        <v>546</v>
      </c>
      <c r="F133" s="599">
        <v>8</v>
      </c>
      <c r="G133" s="599">
        <v>8</v>
      </c>
      <c r="H133" s="599">
        <v>8</v>
      </c>
      <c r="I133" s="599">
        <v>0</v>
      </c>
      <c r="J133" s="599">
        <v>8</v>
      </c>
      <c r="K133" s="599">
        <v>8</v>
      </c>
      <c r="L133" s="599">
        <v>8</v>
      </c>
      <c r="M133" s="599">
        <v>8</v>
      </c>
      <c r="N133" s="599">
        <v>0</v>
      </c>
      <c r="O133" s="599">
        <v>8</v>
      </c>
      <c r="P133" s="599">
        <v>8</v>
      </c>
      <c r="Q133" s="599">
        <v>8</v>
      </c>
      <c r="R133" s="599">
        <v>0</v>
      </c>
      <c r="S133" s="599">
        <v>0</v>
      </c>
      <c r="T133" s="599">
        <v>8</v>
      </c>
      <c r="U133" s="599">
        <v>8</v>
      </c>
      <c r="V133" s="599">
        <v>0</v>
      </c>
      <c r="W133" s="599">
        <v>8</v>
      </c>
      <c r="X133" s="599">
        <v>8</v>
      </c>
      <c r="Y133" s="599">
        <v>8</v>
      </c>
      <c r="Z133" s="599">
        <v>8</v>
      </c>
      <c r="AA133" s="599">
        <v>0</v>
      </c>
      <c r="AB133" s="599">
        <v>0</v>
      </c>
      <c r="AC133" s="599">
        <v>8</v>
      </c>
      <c r="AD133" s="599">
        <v>8</v>
      </c>
      <c r="AE133" s="599">
        <v>8</v>
      </c>
      <c r="AF133" s="599">
        <v>0</v>
      </c>
      <c r="AG133" s="599">
        <v>8</v>
      </c>
      <c r="AH133" s="599">
        <v>8</v>
      </c>
      <c r="AI133" s="599">
        <v>0</v>
      </c>
      <c r="AJ133" s="599">
        <v>0</v>
      </c>
      <c r="AK133" s="468">
        <f t="shared" si="3"/>
        <v>168</v>
      </c>
      <c r="AL133" s="823">
        <v>1</v>
      </c>
    </row>
    <row r="134" spans="1:38" ht="16.5" customHeight="1">
      <c r="A134" s="1"/>
      <c r="B134" s="876" t="s">
        <v>41</v>
      </c>
      <c r="C134" s="871" t="s">
        <v>374</v>
      </c>
      <c r="D134" s="235" t="s">
        <v>79</v>
      </c>
      <c r="E134" s="483" t="s">
        <v>548</v>
      </c>
      <c r="F134" s="599">
        <v>8</v>
      </c>
      <c r="G134" s="599">
        <v>8</v>
      </c>
      <c r="H134" s="599">
        <v>0</v>
      </c>
      <c r="I134" s="599">
        <v>0</v>
      </c>
      <c r="J134" s="599">
        <v>0</v>
      </c>
      <c r="K134" s="599">
        <v>8</v>
      </c>
      <c r="L134" s="599">
        <v>8</v>
      </c>
      <c r="M134" s="599">
        <v>8</v>
      </c>
      <c r="N134" s="599">
        <v>0</v>
      </c>
      <c r="O134" s="599">
        <v>8</v>
      </c>
      <c r="P134" s="599">
        <v>8</v>
      </c>
      <c r="Q134" s="599">
        <v>8</v>
      </c>
      <c r="R134" s="599">
        <v>8</v>
      </c>
      <c r="S134" s="599">
        <v>0</v>
      </c>
      <c r="T134" s="599">
        <v>8</v>
      </c>
      <c r="U134" s="599">
        <v>8</v>
      </c>
      <c r="V134" s="599">
        <v>8</v>
      </c>
      <c r="W134" s="599">
        <v>0</v>
      </c>
      <c r="X134" s="599">
        <v>8</v>
      </c>
      <c r="Y134" s="599">
        <v>0</v>
      </c>
      <c r="Z134" s="599">
        <v>8</v>
      </c>
      <c r="AA134" s="599">
        <v>8</v>
      </c>
      <c r="AB134" s="599">
        <v>8</v>
      </c>
      <c r="AC134" s="599">
        <v>0</v>
      </c>
      <c r="AD134" s="599">
        <v>8</v>
      </c>
      <c r="AE134" s="599">
        <v>0</v>
      </c>
      <c r="AF134" s="599">
        <v>8</v>
      </c>
      <c r="AG134" s="599">
        <v>8</v>
      </c>
      <c r="AH134" s="599">
        <v>8</v>
      </c>
      <c r="AI134" s="599">
        <v>0</v>
      </c>
      <c r="AJ134" s="599">
        <v>0</v>
      </c>
      <c r="AK134" s="468">
        <f t="shared" si="3"/>
        <v>160</v>
      </c>
      <c r="AL134" s="823">
        <v>1</v>
      </c>
    </row>
    <row r="135" spans="1:38" ht="16.5" customHeight="1">
      <c r="A135" s="1"/>
      <c r="B135" s="876" t="s">
        <v>41</v>
      </c>
      <c r="C135" s="871" t="s">
        <v>374</v>
      </c>
      <c r="D135" s="235" t="s">
        <v>79</v>
      </c>
      <c r="E135" s="483" t="s">
        <v>550</v>
      </c>
      <c r="F135" s="599">
        <v>0</v>
      </c>
      <c r="G135" s="599">
        <v>8</v>
      </c>
      <c r="H135" s="599">
        <v>8</v>
      </c>
      <c r="I135" s="599">
        <v>8</v>
      </c>
      <c r="J135" s="599">
        <v>8</v>
      </c>
      <c r="K135" s="599">
        <v>0</v>
      </c>
      <c r="L135" s="599">
        <v>0</v>
      </c>
      <c r="M135" s="599">
        <v>8</v>
      </c>
      <c r="N135" s="599">
        <v>8</v>
      </c>
      <c r="O135" s="599">
        <v>8</v>
      </c>
      <c r="P135" s="599">
        <v>8</v>
      </c>
      <c r="Q135" s="599">
        <v>0</v>
      </c>
      <c r="R135" s="599">
        <v>8</v>
      </c>
      <c r="S135" s="599">
        <v>0</v>
      </c>
      <c r="T135" s="599">
        <v>8</v>
      </c>
      <c r="U135" s="599">
        <v>8</v>
      </c>
      <c r="V135" s="599">
        <v>8</v>
      </c>
      <c r="W135" s="599">
        <v>8</v>
      </c>
      <c r="X135" s="599">
        <v>0</v>
      </c>
      <c r="Y135" s="599">
        <v>8</v>
      </c>
      <c r="Z135" s="599">
        <v>8</v>
      </c>
      <c r="AA135" s="599">
        <v>0</v>
      </c>
      <c r="AB135" s="599">
        <v>8</v>
      </c>
      <c r="AC135" s="599">
        <v>0</v>
      </c>
      <c r="AD135" s="599">
        <v>0</v>
      </c>
      <c r="AE135" s="599">
        <v>8</v>
      </c>
      <c r="AF135" s="599">
        <v>8</v>
      </c>
      <c r="AG135" s="599">
        <v>8</v>
      </c>
      <c r="AH135" s="599">
        <v>8</v>
      </c>
      <c r="AI135" s="599">
        <v>0</v>
      </c>
      <c r="AJ135" s="599">
        <v>0</v>
      </c>
      <c r="AK135" s="468">
        <f t="shared" si="3"/>
        <v>160</v>
      </c>
      <c r="AL135" s="823">
        <v>1</v>
      </c>
    </row>
    <row r="136" spans="1:38" ht="16.5" customHeight="1">
      <c r="A136" s="1"/>
      <c r="B136" s="876" t="s">
        <v>41</v>
      </c>
      <c r="C136" s="871" t="s">
        <v>374</v>
      </c>
      <c r="D136" s="235" t="s">
        <v>79</v>
      </c>
      <c r="E136" s="483" t="s">
        <v>552</v>
      </c>
      <c r="F136" s="599">
        <v>8</v>
      </c>
      <c r="G136" s="599">
        <v>8</v>
      </c>
      <c r="H136" s="599">
        <v>8</v>
      </c>
      <c r="I136" s="599">
        <v>8</v>
      </c>
      <c r="J136" s="599">
        <v>0</v>
      </c>
      <c r="K136" s="599">
        <v>8</v>
      </c>
      <c r="L136" s="599">
        <v>8</v>
      </c>
      <c r="M136" s="599">
        <v>8</v>
      </c>
      <c r="N136" s="599">
        <v>8</v>
      </c>
      <c r="O136" s="599">
        <v>0</v>
      </c>
      <c r="P136" s="599">
        <v>0</v>
      </c>
      <c r="Q136" s="599">
        <v>8</v>
      </c>
      <c r="R136" s="599">
        <v>8</v>
      </c>
      <c r="S136" s="599">
        <v>8</v>
      </c>
      <c r="T136" s="599">
        <v>8</v>
      </c>
      <c r="U136" s="599">
        <v>0</v>
      </c>
      <c r="V136" s="599">
        <v>8</v>
      </c>
      <c r="W136" s="599">
        <v>0</v>
      </c>
      <c r="X136" s="599">
        <v>8</v>
      </c>
      <c r="Y136" s="599">
        <v>0</v>
      </c>
      <c r="Z136" s="599">
        <v>8</v>
      </c>
      <c r="AA136" s="599">
        <v>8</v>
      </c>
      <c r="AB136" s="599">
        <v>0</v>
      </c>
      <c r="AC136" s="599">
        <v>8</v>
      </c>
      <c r="AD136" s="599">
        <v>0</v>
      </c>
      <c r="AE136" s="599">
        <v>0</v>
      </c>
      <c r="AF136" s="599">
        <v>4</v>
      </c>
      <c r="AG136" s="599">
        <v>8</v>
      </c>
      <c r="AH136" s="599">
        <v>0</v>
      </c>
      <c r="AI136" s="599">
        <v>8</v>
      </c>
      <c r="AJ136" s="599">
        <v>0</v>
      </c>
      <c r="AK136" s="468">
        <f t="shared" si="3"/>
        <v>156</v>
      </c>
      <c r="AL136" s="823">
        <v>1</v>
      </c>
    </row>
    <row r="137" spans="1:38" ht="16.5" customHeight="1">
      <c r="A137" s="1"/>
      <c r="B137" s="876" t="s">
        <v>41</v>
      </c>
      <c r="C137" s="871" t="s">
        <v>374</v>
      </c>
      <c r="D137" s="481" t="s">
        <v>302</v>
      </c>
      <c r="E137" s="483" t="s">
        <v>554</v>
      </c>
      <c r="F137" s="599">
        <v>0</v>
      </c>
      <c r="G137" s="599">
        <v>8</v>
      </c>
      <c r="H137" s="599">
        <v>8</v>
      </c>
      <c r="I137" s="599">
        <v>8</v>
      </c>
      <c r="J137" s="599">
        <v>0</v>
      </c>
      <c r="K137" s="599">
        <v>8</v>
      </c>
      <c r="L137" s="599">
        <v>8</v>
      </c>
      <c r="M137" s="599">
        <v>8</v>
      </c>
      <c r="N137" s="599">
        <v>0</v>
      </c>
      <c r="O137" s="599">
        <v>8</v>
      </c>
      <c r="P137" s="599">
        <v>0</v>
      </c>
      <c r="Q137" s="599">
        <v>8</v>
      </c>
      <c r="R137" s="599">
        <v>8</v>
      </c>
      <c r="S137" s="599">
        <v>8</v>
      </c>
      <c r="T137" s="599">
        <v>8</v>
      </c>
      <c r="U137" s="599">
        <v>0</v>
      </c>
      <c r="V137" s="599">
        <v>8</v>
      </c>
      <c r="W137" s="599">
        <v>8</v>
      </c>
      <c r="X137" s="599">
        <v>8</v>
      </c>
      <c r="Y137" s="599">
        <v>8</v>
      </c>
      <c r="Z137" s="599">
        <v>0</v>
      </c>
      <c r="AA137" s="599">
        <v>8</v>
      </c>
      <c r="AB137" s="599">
        <v>0</v>
      </c>
      <c r="AC137" s="599">
        <v>0</v>
      </c>
      <c r="AD137" s="599">
        <v>8</v>
      </c>
      <c r="AE137" s="599">
        <v>8</v>
      </c>
      <c r="AF137" s="599">
        <v>8</v>
      </c>
      <c r="AG137" s="599">
        <v>0</v>
      </c>
      <c r="AH137" s="599">
        <v>8</v>
      </c>
      <c r="AI137" s="599">
        <v>8</v>
      </c>
      <c r="AJ137" s="599">
        <v>0</v>
      </c>
      <c r="AK137" s="468">
        <f t="shared" si="3"/>
        <v>168</v>
      </c>
      <c r="AL137" s="823">
        <v>1</v>
      </c>
    </row>
    <row r="138" spans="1:38" ht="16.5" customHeight="1">
      <c r="A138" s="1"/>
      <c r="B138" s="876" t="s">
        <v>41</v>
      </c>
      <c r="C138" s="871" t="s">
        <v>374</v>
      </c>
      <c r="D138" s="235" t="s">
        <v>79</v>
      </c>
      <c r="E138" s="483" t="s">
        <v>556</v>
      </c>
      <c r="F138" s="599">
        <v>8</v>
      </c>
      <c r="G138" s="599">
        <v>8</v>
      </c>
      <c r="H138" s="599">
        <v>0</v>
      </c>
      <c r="I138" s="599">
        <v>8</v>
      </c>
      <c r="J138" s="599">
        <v>8</v>
      </c>
      <c r="K138" s="599">
        <v>8</v>
      </c>
      <c r="L138" s="599">
        <v>8</v>
      </c>
      <c r="M138" s="599">
        <v>0</v>
      </c>
      <c r="N138" s="599">
        <v>8</v>
      </c>
      <c r="O138" s="599">
        <v>8</v>
      </c>
      <c r="P138" s="599">
        <v>0</v>
      </c>
      <c r="Q138" s="599">
        <v>8</v>
      </c>
      <c r="R138" s="599">
        <v>8</v>
      </c>
      <c r="S138" s="599">
        <v>0</v>
      </c>
      <c r="T138" s="599">
        <v>8</v>
      </c>
      <c r="U138" s="599">
        <v>8</v>
      </c>
      <c r="V138" s="599">
        <v>8</v>
      </c>
      <c r="W138" s="599">
        <v>0</v>
      </c>
      <c r="X138" s="599">
        <v>8</v>
      </c>
      <c r="Y138" s="599">
        <v>8</v>
      </c>
      <c r="Z138" s="599">
        <v>8</v>
      </c>
      <c r="AA138" s="599">
        <v>8</v>
      </c>
      <c r="AB138" s="599">
        <v>0</v>
      </c>
      <c r="AC138" s="599">
        <v>8</v>
      </c>
      <c r="AD138" s="599">
        <v>8</v>
      </c>
      <c r="AE138" s="599">
        <v>0</v>
      </c>
      <c r="AF138" s="599">
        <v>8</v>
      </c>
      <c r="AG138" s="599">
        <v>8</v>
      </c>
      <c r="AH138" s="599">
        <v>0</v>
      </c>
      <c r="AI138" s="599">
        <v>0</v>
      </c>
      <c r="AJ138" s="599">
        <v>0</v>
      </c>
      <c r="AK138" s="468">
        <f t="shared" si="3"/>
        <v>168</v>
      </c>
      <c r="AL138" s="823">
        <v>1</v>
      </c>
    </row>
    <row r="139" spans="1:38" ht="16.5" customHeight="1" thickBot="1">
      <c r="A139" s="1"/>
      <c r="B139" s="877" t="s">
        <v>41</v>
      </c>
      <c r="C139" s="878" t="s">
        <v>81</v>
      </c>
      <c r="D139" s="772" t="s">
        <v>302</v>
      </c>
      <c r="E139" s="773" t="s">
        <v>558</v>
      </c>
      <c r="F139" s="774">
        <v>0</v>
      </c>
      <c r="G139" s="774">
        <v>6</v>
      </c>
      <c r="H139" s="774">
        <v>6</v>
      </c>
      <c r="I139" s="774">
        <v>6</v>
      </c>
      <c r="J139" s="774">
        <v>0</v>
      </c>
      <c r="K139" s="774">
        <v>0</v>
      </c>
      <c r="L139" s="774">
        <v>6</v>
      </c>
      <c r="M139" s="774">
        <v>6</v>
      </c>
      <c r="N139" s="774">
        <v>6</v>
      </c>
      <c r="O139" s="774">
        <v>6</v>
      </c>
      <c r="P139" s="774">
        <v>6</v>
      </c>
      <c r="Q139" s="774">
        <v>0</v>
      </c>
      <c r="R139" s="774">
        <v>0</v>
      </c>
      <c r="S139" s="774">
        <v>0</v>
      </c>
      <c r="T139" s="774">
        <v>6</v>
      </c>
      <c r="U139" s="774">
        <v>6</v>
      </c>
      <c r="V139" s="774">
        <v>6</v>
      </c>
      <c r="W139" s="774">
        <v>6</v>
      </c>
      <c r="X139" s="774">
        <v>0</v>
      </c>
      <c r="Y139" s="774">
        <v>0</v>
      </c>
      <c r="Z139" s="774">
        <v>6</v>
      </c>
      <c r="AA139" s="774">
        <v>6</v>
      </c>
      <c r="AB139" s="774">
        <v>6</v>
      </c>
      <c r="AC139" s="774">
        <v>6</v>
      </c>
      <c r="AD139" s="774">
        <v>6</v>
      </c>
      <c r="AE139" s="774">
        <v>0</v>
      </c>
      <c r="AF139" s="774">
        <v>0</v>
      </c>
      <c r="AG139" s="774">
        <v>6</v>
      </c>
      <c r="AH139" s="774">
        <v>6</v>
      </c>
      <c r="AI139" s="774">
        <v>6</v>
      </c>
      <c r="AJ139" s="774">
        <v>0</v>
      </c>
      <c r="AK139" s="775">
        <f t="shared" si="3"/>
        <v>120</v>
      </c>
      <c r="AL139" s="839">
        <v>0.75</v>
      </c>
    </row>
    <row r="140" spans="1:38" ht="16.5" customHeight="1" thickBot="1">
      <c r="A140" s="1"/>
      <c r="B140" s="1100" t="s">
        <v>238</v>
      </c>
      <c r="C140" s="1101"/>
      <c r="D140" s="1101"/>
      <c r="E140" s="1101"/>
      <c r="F140" s="1101"/>
      <c r="G140" s="1101"/>
      <c r="H140" s="1101"/>
      <c r="I140" s="1101"/>
      <c r="J140" s="1101"/>
      <c r="K140" s="1101"/>
      <c r="L140" s="1101"/>
      <c r="M140" s="1101"/>
      <c r="N140" s="1101"/>
      <c r="O140" s="1101"/>
      <c r="P140" s="1101"/>
      <c r="Q140" s="1101"/>
      <c r="R140" s="1101"/>
      <c r="S140" s="1101"/>
      <c r="T140" s="1101"/>
      <c r="U140" s="1101"/>
      <c r="V140" s="1101"/>
      <c r="W140" s="1101"/>
      <c r="X140" s="1101"/>
      <c r="Y140" s="1101"/>
      <c r="Z140" s="1101"/>
      <c r="AA140" s="1101"/>
      <c r="AB140" s="1101"/>
      <c r="AC140" s="1101"/>
      <c r="AD140" s="1101"/>
      <c r="AE140" s="1101"/>
      <c r="AF140" s="1101"/>
      <c r="AG140" s="1101"/>
      <c r="AH140" s="1101"/>
      <c r="AI140" s="1101"/>
      <c r="AJ140" s="1101"/>
      <c r="AK140" s="486">
        <f>SUM(AK89:AK139)</f>
        <v>7506.5</v>
      </c>
      <c r="AL140" s="1005">
        <f>SUM(AL90:AL139)</f>
        <v>47.640625</v>
      </c>
    </row>
    <row r="146" spans="2:38" ht="14.25" customHeight="1">
      <c r="B146" s="2" t="s">
        <v>0</v>
      </c>
      <c r="C146" s="3"/>
      <c r="D146" s="3"/>
      <c r="E146" s="3"/>
      <c r="F146" s="3"/>
      <c r="G146" s="3"/>
      <c r="H146" s="3"/>
      <c r="I146" s="3"/>
      <c r="J146" s="1"/>
      <c r="L146" s="3" t="s">
        <v>1</v>
      </c>
      <c r="M146" s="3">
        <v>26</v>
      </c>
      <c r="N146" s="3" t="s">
        <v>2</v>
      </c>
      <c r="O146" s="5">
        <v>4</v>
      </c>
      <c r="P146" s="3" t="s">
        <v>3</v>
      </c>
      <c r="Q146" s="3"/>
      <c r="S146" s="4" t="s">
        <v>4</v>
      </c>
      <c r="T146" s="3"/>
      <c r="X146" s="3"/>
      <c r="Z146" s="1103" t="s">
        <v>417</v>
      </c>
      <c r="AA146" s="1103"/>
      <c r="AB146" s="1103"/>
      <c r="AC146" s="1103"/>
      <c r="AD146" s="1103"/>
      <c r="AE146" s="1103"/>
      <c r="AF146" s="1103"/>
      <c r="AG146" s="1103"/>
      <c r="AH146" s="1103"/>
      <c r="AI146" s="1103"/>
      <c r="AJ146" s="1103"/>
      <c r="AK146" s="1103"/>
      <c r="AL146" s="4" t="s">
        <v>91</v>
      </c>
    </row>
    <row r="147" spans="2:38" ht="15" thickBot="1">
      <c r="B147" s="2"/>
      <c r="C147" s="6"/>
      <c r="D147" s="6"/>
      <c r="E147" s="3"/>
      <c r="F147" s="4" t="s">
        <v>7</v>
      </c>
      <c r="G147" s="3"/>
      <c r="H147" s="3"/>
      <c r="I147" s="3"/>
      <c r="J147" s="3"/>
      <c r="K147" s="1102" t="s">
        <v>598</v>
      </c>
      <c r="L147" s="1102"/>
      <c r="M147" s="1102"/>
      <c r="N147" s="1102"/>
      <c r="O147" s="1102"/>
      <c r="P147" s="3"/>
      <c r="Q147" s="4" t="s">
        <v>6</v>
      </c>
      <c r="S147" s="4" t="s">
        <v>38</v>
      </c>
      <c r="T147" s="3"/>
      <c r="V147" s="3"/>
      <c r="W147" s="1102" t="s">
        <v>597</v>
      </c>
      <c r="X147" s="1102"/>
      <c r="Y147" s="1102"/>
      <c r="Z147" s="1102"/>
      <c r="AA147" s="1102"/>
      <c r="AB147" s="1102"/>
      <c r="AC147" s="1102"/>
      <c r="AD147" s="1102"/>
      <c r="AE147" s="1102"/>
      <c r="AF147" s="1102"/>
      <c r="AG147" s="1102"/>
      <c r="AH147" s="1102"/>
      <c r="AI147" s="3"/>
      <c r="AJ147" s="4" t="s">
        <v>6</v>
      </c>
      <c r="AK147" s="3"/>
      <c r="AL147" s="4"/>
    </row>
    <row r="148" spans="2:38" ht="15" thickBot="1">
      <c r="B148" s="847" t="s">
        <v>419</v>
      </c>
      <c r="C148" s="848"/>
      <c r="D148" s="849"/>
      <c r="E148" s="850"/>
      <c r="F148" s="851"/>
      <c r="G148" s="851"/>
      <c r="H148" s="851"/>
      <c r="I148" s="851"/>
      <c r="J148" s="851"/>
      <c r="K148" s="851"/>
      <c r="L148" s="851"/>
      <c r="M148" s="851"/>
      <c r="N148" s="851"/>
      <c r="O148" s="851"/>
      <c r="P148" s="851"/>
      <c r="Q148" s="851"/>
      <c r="R148" s="851"/>
      <c r="S148" s="851"/>
      <c r="T148" s="851"/>
      <c r="U148" s="851"/>
      <c r="V148" s="851"/>
      <c r="W148" s="851"/>
      <c r="X148" s="851"/>
      <c r="Y148" s="851"/>
      <c r="Z148" s="851"/>
      <c r="AA148" s="851"/>
      <c r="AB148" s="851"/>
      <c r="AC148" s="851"/>
      <c r="AD148" s="851"/>
      <c r="AE148" s="851"/>
      <c r="AF148" s="851"/>
      <c r="AG148" s="851"/>
      <c r="AH148" s="851"/>
      <c r="AI148" s="851"/>
      <c r="AJ148" s="851"/>
      <c r="AK148" s="852"/>
      <c r="AL148" s="853"/>
    </row>
    <row r="149" spans="2:38" ht="14.25">
      <c r="B149" s="147" t="s">
        <v>77</v>
      </c>
      <c r="C149" s="887" t="s">
        <v>349</v>
      </c>
      <c r="D149" s="144" t="s">
        <v>79</v>
      </c>
      <c r="E149" s="828" t="s">
        <v>560</v>
      </c>
      <c r="F149" s="829">
        <v>8</v>
      </c>
      <c r="G149" s="830">
        <v>8</v>
      </c>
      <c r="H149" s="830">
        <v>0</v>
      </c>
      <c r="I149" s="830">
        <v>0</v>
      </c>
      <c r="J149" s="830">
        <v>8</v>
      </c>
      <c r="K149" s="830">
        <v>8</v>
      </c>
      <c r="L149" s="830">
        <v>0</v>
      </c>
      <c r="M149" s="830">
        <v>8</v>
      </c>
      <c r="N149" s="830">
        <v>8</v>
      </c>
      <c r="O149" s="830">
        <v>0</v>
      </c>
      <c r="P149" s="830">
        <v>8</v>
      </c>
      <c r="Q149" s="830">
        <v>0</v>
      </c>
      <c r="R149" s="830">
        <v>0</v>
      </c>
      <c r="S149" s="830">
        <v>8</v>
      </c>
      <c r="T149" s="830">
        <v>8</v>
      </c>
      <c r="U149" s="830">
        <v>8</v>
      </c>
      <c r="V149" s="830">
        <v>8</v>
      </c>
      <c r="W149" s="830">
        <v>0</v>
      </c>
      <c r="X149" s="830">
        <v>8</v>
      </c>
      <c r="Y149" s="830">
        <v>0</v>
      </c>
      <c r="Z149" s="830">
        <v>8</v>
      </c>
      <c r="AA149" s="830">
        <v>8</v>
      </c>
      <c r="AB149" s="830">
        <v>0</v>
      </c>
      <c r="AC149" s="830">
        <v>8</v>
      </c>
      <c r="AD149" s="830">
        <v>8</v>
      </c>
      <c r="AE149" s="830">
        <v>8</v>
      </c>
      <c r="AF149" s="830">
        <v>0</v>
      </c>
      <c r="AG149" s="830">
        <v>8</v>
      </c>
      <c r="AH149" s="830">
        <v>8</v>
      </c>
      <c r="AI149" s="830">
        <v>0</v>
      </c>
      <c r="AJ149" s="831">
        <v>0</v>
      </c>
      <c r="AK149" s="789">
        <f>SUM(F149:AJ149)</f>
        <v>152</v>
      </c>
      <c r="AL149" s="824">
        <v>1</v>
      </c>
    </row>
    <row r="150" spans="2:38" ht="14.25">
      <c r="B150" s="148" t="s">
        <v>77</v>
      </c>
      <c r="C150" s="879" t="s">
        <v>349</v>
      </c>
      <c r="D150" s="143" t="s">
        <v>79</v>
      </c>
      <c r="E150" s="825" t="s">
        <v>562</v>
      </c>
      <c r="F150" s="826">
        <v>8</v>
      </c>
      <c r="G150" s="330">
        <v>0</v>
      </c>
      <c r="H150" s="330">
        <v>8</v>
      </c>
      <c r="I150" s="330">
        <v>0</v>
      </c>
      <c r="J150" s="330">
        <v>8</v>
      </c>
      <c r="K150" s="330">
        <v>8</v>
      </c>
      <c r="L150" s="330">
        <v>0</v>
      </c>
      <c r="M150" s="330">
        <v>8</v>
      </c>
      <c r="N150" s="330">
        <v>0</v>
      </c>
      <c r="O150" s="330">
        <v>0</v>
      </c>
      <c r="P150" s="330">
        <v>8</v>
      </c>
      <c r="Q150" s="330">
        <v>8</v>
      </c>
      <c r="R150" s="330">
        <v>0</v>
      </c>
      <c r="S150" s="330">
        <v>0</v>
      </c>
      <c r="T150" s="330">
        <v>8</v>
      </c>
      <c r="U150" s="330">
        <v>8</v>
      </c>
      <c r="V150" s="330">
        <v>8</v>
      </c>
      <c r="W150" s="330">
        <v>8</v>
      </c>
      <c r="X150" s="330">
        <v>8</v>
      </c>
      <c r="Y150" s="330">
        <v>0</v>
      </c>
      <c r="Z150" s="330">
        <v>8</v>
      </c>
      <c r="AA150" s="330">
        <v>0</v>
      </c>
      <c r="AB150" s="330">
        <v>8</v>
      </c>
      <c r="AC150" s="330">
        <v>0</v>
      </c>
      <c r="AD150" s="330">
        <v>8</v>
      </c>
      <c r="AE150" s="330">
        <v>8</v>
      </c>
      <c r="AF150" s="330">
        <v>8</v>
      </c>
      <c r="AG150" s="330">
        <v>8</v>
      </c>
      <c r="AH150" s="330">
        <v>0</v>
      </c>
      <c r="AI150" s="330">
        <v>8</v>
      </c>
      <c r="AJ150" s="827">
        <v>0</v>
      </c>
      <c r="AK150" s="468">
        <f aca="true" t="shared" si="4" ref="AK150:AK157">SUM(F150:AJ150)</f>
        <v>152</v>
      </c>
      <c r="AL150" s="823">
        <v>1</v>
      </c>
    </row>
    <row r="151" spans="2:38" ht="14.25">
      <c r="B151" s="148" t="s">
        <v>77</v>
      </c>
      <c r="C151" s="879" t="s">
        <v>349</v>
      </c>
      <c r="D151" s="143" t="s">
        <v>79</v>
      </c>
      <c r="E151" s="825" t="s">
        <v>564</v>
      </c>
      <c r="F151" s="826">
        <v>8</v>
      </c>
      <c r="G151" s="330">
        <v>0</v>
      </c>
      <c r="H151" s="330">
        <v>8</v>
      </c>
      <c r="I151" s="330">
        <v>8</v>
      </c>
      <c r="J151" s="330">
        <v>0</v>
      </c>
      <c r="K151" s="330">
        <v>8</v>
      </c>
      <c r="L151" s="330">
        <v>8</v>
      </c>
      <c r="M151" s="330">
        <v>0</v>
      </c>
      <c r="N151" s="330">
        <v>8</v>
      </c>
      <c r="O151" s="330">
        <v>8</v>
      </c>
      <c r="P151" s="330">
        <v>0</v>
      </c>
      <c r="Q151" s="330">
        <v>8</v>
      </c>
      <c r="R151" s="330">
        <v>0</v>
      </c>
      <c r="S151" s="330">
        <v>8</v>
      </c>
      <c r="T151" s="330">
        <v>0</v>
      </c>
      <c r="U151" s="330">
        <v>8</v>
      </c>
      <c r="V151" s="330">
        <v>0</v>
      </c>
      <c r="W151" s="330">
        <v>8</v>
      </c>
      <c r="X151" s="330">
        <v>8</v>
      </c>
      <c r="Y151" s="330">
        <v>8</v>
      </c>
      <c r="Z151" s="330">
        <v>4</v>
      </c>
      <c r="AA151" s="330">
        <v>0</v>
      </c>
      <c r="AB151" s="330">
        <v>0</v>
      </c>
      <c r="AC151" s="330">
        <v>8</v>
      </c>
      <c r="AD151" s="330">
        <v>8</v>
      </c>
      <c r="AE151" s="330">
        <v>8</v>
      </c>
      <c r="AF151" s="330">
        <v>8</v>
      </c>
      <c r="AG151" s="330">
        <v>0</v>
      </c>
      <c r="AH151" s="330">
        <v>0</v>
      </c>
      <c r="AI151" s="330">
        <v>8</v>
      </c>
      <c r="AJ151" s="827">
        <v>0</v>
      </c>
      <c r="AK151" s="468">
        <f t="shared" si="4"/>
        <v>148</v>
      </c>
      <c r="AL151" s="823">
        <v>1</v>
      </c>
    </row>
    <row r="152" spans="2:38" ht="14.25">
      <c r="B152" s="148" t="s">
        <v>77</v>
      </c>
      <c r="C152" s="879" t="s">
        <v>349</v>
      </c>
      <c r="D152" s="143" t="s">
        <v>79</v>
      </c>
      <c r="E152" s="825" t="s">
        <v>515</v>
      </c>
      <c r="F152" s="826">
        <v>8</v>
      </c>
      <c r="G152" s="330">
        <v>0</v>
      </c>
      <c r="H152" s="330">
        <v>8</v>
      </c>
      <c r="I152" s="330">
        <v>8</v>
      </c>
      <c r="J152" s="330">
        <v>8</v>
      </c>
      <c r="K152" s="330">
        <v>0</v>
      </c>
      <c r="L152" s="330">
        <v>8</v>
      </c>
      <c r="M152" s="330">
        <v>8</v>
      </c>
      <c r="N152" s="330">
        <v>0</v>
      </c>
      <c r="O152" s="330">
        <v>0</v>
      </c>
      <c r="P152" s="330">
        <v>8</v>
      </c>
      <c r="Q152" s="330">
        <v>0</v>
      </c>
      <c r="R152" s="330">
        <v>8</v>
      </c>
      <c r="S152" s="330">
        <v>8</v>
      </c>
      <c r="T152" s="330">
        <v>8</v>
      </c>
      <c r="U152" s="330">
        <v>0</v>
      </c>
      <c r="V152" s="330">
        <v>0</v>
      </c>
      <c r="W152" s="330">
        <v>8</v>
      </c>
      <c r="X152" s="330">
        <v>0</v>
      </c>
      <c r="Y152" s="330">
        <v>8</v>
      </c>
      <c r="Z152" s="330">
        <v>8</v>
      </c>
      <c r="AA152" s="330">
        <v>8</v>
      </c>
      <c r="AB152" s="330">
        <v>8</v>
      </c>
      <c r="AC152" s="330">
        <v>0</v>
      </c>
      <c r="AD152" s="330">
        <v>8</v>
      </c>
      <c r="AE152" s="330">
        <v>8</v>
      </c>
      <c r="AF152" s="330">
        <v>0</v>
      </c>
      <c r="AG152" s="330">
        <v>4</v>
      </c>
      <c r="AH152" s="330">
        <v>0</v>
      </c>
      <c r="AI152" s="330">
        <v>0</v>
      </c>
      <c r="AJ152" s="827">
        <v>0</v>
      </c>
      <c r="AK152" s="468">
        <f t="shared" si="4"/>
        <v>140</v>
      </c>
      <c r="AL152" s="823">
        <v>1</v>
      </c>
    </row>
    <row r="153" spans="2:38" ht="14.25">
      <c r="B153" s="148" t="s">
        <v>77</v>
      </c>
      <c r="C153" s="879" t="s">
        <v>349</v>
      </c>
      <c r="D153" s="606" t="s">
        <v>350</v>
      </c>
      <c r="E153" s="825" t="s">
        <v>567</v>
      </c>
      <c r="F153" s="826">
        <v>8</v>
      </c>
      <c r="G153" s="330">
        <v>8</v>
      </c>
      <c r="H153" s="330">
        <v>0</v>
      </c>
      <c r="I153" s="330">
        <v>8</v>
      </c>
      <c r="J153" s="330">
        <v>8</v>
      </c>
      <c r="K153" s="330">
        <v>0</v>
      </c>
      <c r="L153" s="330">
        <v>8</v>
      </c>
      <c r="M153" s="330">
        <v>8</v>
      </c>
      <c r="N153" s="330">
        <v>0</v>
      </c>
      <c r="O153" s="330">
        <v>8</v>
      </c>
      <c r="P153" s="330">
        <v>0</v>
      </c>
      <c r="Q153" s="330">
        <v>8</v>
      </c>
      <c r="R153" s="330">
        <v>8</v>
      </c>
      <c r="S153" s="330">
        <v>0</v>
      </c>
      <c r="T153" s="330">
        <v>8</v>
      </c>
      <c r="U153" s="330">
        <v>0</v>
      </c>
      <c r="V153" s="330">
        <v>0</v>
      </c>
      <c r="W153" s="330">
        <v>8</v>
      </c>
      <c r="X153" s="330">
        <v>8</v>
      </c>
      <c r="Y153" s="330">
        <v>0</v>
      </c>
      <c r="Z153" s="330">
        <v>8</v>
      </c>
      <c r="AA153" s="330">
        <v>8</v>
      </c>
      <c r="AB153" s="330">
        <v>0</v>
      </c>
      <c r="AC153" s="330">
        <v>8</v>
      </c>
      <c r="AD153" s="330">
        <v>8</v>
      </c>
      <c r="AE153" s="330">
        <v>0</v>
      </c>
      <c r="AF153" s="330">
        <v>8</v>
      </c>
      <c r="AG153" s="330">
        <v>8</v>
      </c>
      <c r="AH153" s="330">
        <v>8</v>
      </c>
      <c r="AI153" s="330">
        <v>0</v>
      </c>
      <c r="AJ153" s="827">
        <v>0</v>
      </c>
      <c r="AK153" s="468">
        <f t="shared" si="4"/>
        <v>152</v>
      </c>
      <c r="AL153" s="823">
        <v>1</v>
      </c>
    </row>
    <row r="154" spans="2:38" ht="14.25">
      <c r="B154" s="148" t="s">
        <v>77</v>
      </c>
      <c r="C154" s="879" t="s">
        <v>349</v>
      </c>
      <c r="D154" s="143" t="s">
        <v>302</v>
      </c>
      <c r="E154" s="825" t="s">
        <v>569</v>
      </c>
      <c r="F154" s="826">
        <v>0</v>
      </c>
      <c r="G154" s="330">
        <v>8</v>
      </c>
      <c r="H154" s="330">
        <v>8</v>
      </c>
      <c r="I154" s="330">
        <v>0</v>
      </c>
      <c r="J154" s="330">
        <v>8</v>
      </c>
      <c r="K154" s="330">
        <v>8</v>
      </c>
      <c r="L154" s="330">
        <v>0</v>
      </c>
      <c r="M154" s="330">
        <v>8</v>
      </c>
      <c r="N154" s="330">
        <v>8</v>
      </c>
      <c r="O154" s="330">
        <v>8</v>
      </c>
      <c r="P154" s="330">
        <v>8</v>
      </c>
      <c r="Q154" s="330">
        <v>0</v>
      </c>
      <c r="R154" s="330">
        <v>8</v>
      </c>
      <c r="S154" s="330">
        <v>8</v>
      </c>
      <c r="T154" s="330">
        <v>0</v>
      </c>
      <c r="U154" s="330">
        <v>0</v>
      </c>
      <c r="V154" s="330">
        <v>8</v>
      </c>
      <c r="W154" s="330">
        <v>0</v>
      </c>
      <c r="X154" s="330">
        <v>0</v>
      </c>
      <c r="Y154" s="330">
        <v>8</v>
      </c>
      <c r="Z154" s="330">
        <v>4</v>
      </c>
      <c r="AA154" s="330">
        <v>8</v>
      </c>
      <c r="AB154" s="330">
        <v>8</v>
      </c>
      <c r="AC154" s="330">
        <v>8</v>
      </c>
      <c r="AD154" s="330">
        <v>0</v>
      </c>
      <c r="AE154" s="330">
        <v>0</v>
      </c>
      <c r="AF154" s="330">
        <v>8</v>
      </c>
      <c r="AG154" s="330">
        <v>0</v>
      </c>
      <c r="AH154" s="330">
        <v>8</v>
      </c>
      <c r="AI154" s="330">
        <v>8</v>
      </c>
      <c r="AJ154" s="827">
        <v>0</v>
      </c>
      <c r="AK154" s="468">
        <f t="shared" si="4"/>
        <v>148</v>
      </c>
      <c r="AL154" s="823">
        <v>1</v>
      </c>
    </row>
    <row r="155" spans="2:38" ht="14.25">
      <c r="B155" s="148" t="s">
        <v>77</v>
      </c>
      <c r="C155" s="879" t="s">
        <v>162</v>
      </c>
      <c r="D155" s="143" t="s">
        <v>79</v>
      </c>
      <c r="E155" s="825" t="s">
        <v>571</v>
      </c>
      <c r="F155" s="826">
        <v>0</v>
      </c>
      <c r="G155" s="330">
        <v>6</v>
      </c>
      <c r="H155" s="330">
        <v>4</v>
      </c>
      <c r="I155" s="330">
        <v>6</v>
      </c>
      <c r="J155" s="330">
        <v>0</v>
      </c>
      <c r="K155" s="330">
        <v>0</v>
      </c>
      <c r="L155" s="330">
        <v>4</v>
      </c>
      <c r="M155" s="330">
        <v>0</v>
      </c>
      <c r="N155" s="330">
        <v>8</v>
      </c>
      <c r="O155" s="330">
        <v>4</v>
      </c>
      <c r="P155" s="330">
        <v>6</v>
      </c>
      <c r="Q155" s="330">
        <v>0</v>
      </c>
      <c r="R155" s="330">
        <v>6</v>
      </c>
      <c r="S155" s="330">
        <v>6</v>
      </c>
      <c r="T155" s="330">
        <v>6</v>
      </c>
      <c r="U155" s="330">
        <v>0</v>
      </c>
      <c r="V155" s="330">
        <v>0</v>
      </c>
      <c r="W155" s="330">
        <v>6</v>
      </c>
      <c r="X155" s="330">
        <v>6</v>
      </c>
      <c r="Y155" s="330">
        <v>0</v>
      </c>
      <c r="Z155" s="330">
        <v>0</v>
      </c>
      <c r="AA155" s="330">
        <v>6</v>
      </c>
      <c r="AB155" s="330">
        <v>6</v>
      </c>
      <c r="AC155" s="330">
        <v>4</v>
      </c>
      <c r="AD155" s="330">
        <v>0</v>
      </c>
      <c r="AE155" s="330">
        <v>6</v>
      </c>
      <c r="AF155" s="330">
        <v>4</v>
      </c>
      <c r="AG155" s="330">
        <v>4</v>
      </c>
      <c r="AH155" s="330">
        <v>0</v>
      </c>
      <c r="AI155" s="330">
        <v>6</v>
      </c>
      <c r="AJ155" s="827">
        <v>0</v>
      </c>
      <c r="AK155" s="468">
        <f t="shared" si="4"/>
        <v>104</v>
      </c>
      <c r="AL155" s="823">
        <v>0.65</v>
      </c>
    </row>
    <row r="156" spans="2:38" ht="14.25">
      <c r="B156" s="148" t="s">
        <v>77</v>
      </c>
      <c r="C156" s="879" t="s">
        <v>162</v>
      </c>
      <c r="D156" s="879" t="s">
        <v>388</v>
      </c>
      <c r="E156" s="825" t="s">
        <v>573</v>
      </c>
      <c r="F156" s="826">
        <v>6</v>
      </c>
      <c r="G156" s="330">
        <v>6</v>
      </c>
      <c r="H156" s="330">
        <v>0</v>
      </c>
      <c r="I156" s="330">
        <v>0</v>
      </c>
      <c r="J156" s="330">
        <v>6</v>
      </c>
      <c r="K156" s="330">
        <v>6</v>
      </c>
      <c r="L156" s="330">
        <v>6</v>
      </c>
      <c r="M156" s="330">
        <v>6</v>
      </c>
      <c r="N156" s="330">
        <v>0</v>
      </c>
      <c r="O156" s="330">
        <v>6</v>
      </c>
      <c r="P156" s="330">
        <v>6</v>
      </c>
      <c r="Q156" s="330">
        <v>6</v>
      </c>
      <c r="R156" s="330">
        <v>0</v>
      </c>
      <c r="S156" s="330">
        <v>0</v>
      </c>
      <c r="T156" s="330">
        <v>6</v>
      </c>
      <c r="U156" s="330">
        <v>6</v>
      </c>
      <c r="V156" s="330">
        <v>6</v>
      </c>
      <c r="W156" s="330">
        <v>0</v>
      </c>
      <c r="X156" s="330">
        <v>6</v>
      </c>
      <c r="Y156" s="330">
        <v>6</v>
      </c>
      <c r="Z156" s="330">
        <v>6</v>
      </c>
      <c r="AA156" s="330">
        <v>6</v>
      </c>
      <c r="AB156" s="330">
        <v>0</v>
      </c>
      <c r="AC156" s="330">
        <v>0</v>
      </c>
      <c r="AD156" s="330">
        <v>6</v>
      </c>
      <c r="AE156" s="330">
        <v>6</v>
      </c>
      <c r="AF156" s="330">
        <v>0</v>
      </c>
      <c r="AG156" s="330">
        <v>6</v>
      </c>
      <c r="AH156" s="330">
        <v>6</v>
      </c>
      <c r="AI156" s="330">
        <v>0</v>
      </c>
      <c r="AJ156" s="827">
        <v>0</v>
      </c>
      <c r="AK156" s="468">
        <f t="shared" si="4"/>
        <v>120</v>
      </c>
      <c r="AL156" s="823">
        <v>0.75</v>
      </c>
    </row>
    <row r="157" spans="2:38" ht="15" thickBot="1">
      <c r="B157" s="832" t="s">
        <v>77</v>
      </c>
      <c r="C157" s="880" t="s">
        <v>162</v>
      </c>
      <c r="D157" s="833" t="s">
        <v>350</v>
      </c>
      <c r="E157" s="834" t="s">
        <v>575</v>
      </c>
      <c r="F157" s="835">
        <v>0</v>
      </c>
      <c r="G157" s="836">
        <v>0</v>
      </c>
      <c r="H157" s="836">
        <v>4</v>
      </c>
      <c r="I157" s="836">
        <v>6</v>
      </c>
      <c r="J157" s="836">
        <v>0</v>
      </c>
      <c r="K157" s="836">
        <v>6</v>
      </c>
      <c r="L157" s="836">
        <v>4</v>
      </c>
      <c r="M157" s="836">
        <v>0</v>
      </c>
      <c r="N157" s="836">
        <v>8</v>
      </c>
      <c r="O157" s="836">
        <v>4</v>
      </c>
      <c r="P157" s="836">
        <v>0</v>
      </c>
      <c r="Q157" s="836">
        <v>6</v>
      </c>
      <c r="R157" s="836">
        <v>6</v>
      </c>
      <c r="S157" s="836">
        <v>6</v>
      </c>
      <c r="T157" s="836">
        <v>0</v>
      </c>
      <c r="U157" s="836">
        <v>6</v>
      </c>
      <c r="V157" s="836">
        <v>6</v>
      </c>
      <c r="W157" s="836">
        <v>6</v>
      </c>
      <c r="X157" s="836">
        <v>0</v>
      </c>
      <c r="Y157" s="836">
        <v>8</v>
      </c>
      <c r="Z157" s="836">
        <v>0</v>
      </c>
      <c r="AA157" s="836">
        <v>0</v>
      </c>
      <c r="AB157" s="836">
        <v>6</v>
      </c>
      <c r="AC157" s="836">
        <v>4</v>
      </c>
      <c r="AD157" s="836">
        <v>0</v>
      </c>
      <c r="AE157" s="836">
        <v>0</v>
      </c>
      <c r="AF157" s="836">
        <v>4</v>
      </c>
      <c r="AG157" s="836">
        <v>4</v>
      </c>
      <c r="AH157" s="836">
        <v>6</v>
      </c>
      <c r="AI157" s="836">
        <v>6</v>
      </c>
      <c r="AJ157" s="837">
        <v>0</v>
      </c>
      <c r="AK157" s="838">
        <f t="shared" si="4"/>
        <v>106</v>
      </c>
      <c r="AL157" s="839">
        <v>0.6625</v>
      </c>
    </row>
    <row r="158" spans="2:38" ht="15" thickBot="1">
      <c r="B158" s="1100" t="s">
        <v>418</v>
      </c>
      <c r="C158" s="1101"/>
      <c r="D158" s="1101"/>
      <c r="E158" s="1101"/>
      <c r="F158" s="1101"/>
      <c r="G158" s="1101"/>
      <c r="H158" s="1101"/>
      <c r="I158" s="1101"/>
      <c r="J158" s="1101"/>
      <c r="K158" s="1101"/>
      <c r="L158" s="1101"/>
      <c r="M158" s="1101"/>
      <c r="N158" s="1101"/>
      <c r="O158" s="1101"/>
      <c r="P158" s="1101"/>
      <c r="Q158" s="1101"/>
      <c r="R158" s="1101"/>
      <c r="S158" s="1101"/>
      <c r="T158" s="1101"/>
      <c r="U158" s="1101"/>
      <c r="V158" s="1101"/>
      <c r="W158" s="1101"/>
      <c r="X158" s="1101"/>
      <c r="Y158" s="1101"/>
      <c r="Z158" s="1101"/>
      <c r="AA158" s="1101"/>
      <c r="AB158" s="1101"/>
      <c r="AC158" s="1101"/>
      <c r="AD158" s="1101"/>
      <c r="AE158" s="1101"/>
      <c r="AF158" s="1101"/>
      <c r="AG158" s="1101"/>
      <c r="AH158" s="1101"/>
      <c r="AI158" s="1101"/>
      <c r="AJ158" s="1101"/>
      <c r="AK158" s="486">
        <f>SUM(AK149:AK157)</f>
        <v>1222</v>
      </c>
      <c r="AL158" s="486">
        <f>SUM(AL149:AL157)</f>
        <v>8.0625</v>
      </c>
    </row>
  </sheetData>
  <sheetProtection/>
  <mergeCells count="38">
    <mergeCell ref="AL51:AL52"/>
    <mergeCell ref="B61:AJ61"/>
    <mergeCell ref="AL87:AL88"/>
    <mergeCell ref="B140:AJ140"/>
    <mergeCell ref="K85:O85"/>
    <mergeCell ref="W85:AH85"/>
    <mergeCell ref="B77:AJ77"/>
    <mergeCell ref="AL78:AL82"/>
    <mergeCell ref="B79:AJ79"/>
    <mergeCell ref="B82:AJ82"/>
    <mergeCell ref="H46:M46"/>
    <mergeCell ref="B13:AJ13"/>
    <mergeCell ref="B17:AJ17"/>
    <mergeCell ref="B24:AJ24"/>
    <mergeCell ref="B9:AJ9"/>
    <mergeCell ref="B69:AJ69"/>
    <mergeCell ref="J42:L42"/>
    <mergeCell ref="B19:AJ19"/>
    <mergeCell ref="AL25:AL26"/>
    <mergeCell ref="Q46:V46"/>
    <mergeCell ref="X48:AL48"/>
    <mergeCell ref="AL5:AL6"/>
    <mergeCell ref="AL10:AL13"/>
    <mergeCell ref="A28:A29"/>
    <mergeCell ref="I34:J34"/>
    <mergeCell ref="O34:P34"/>
    <mergeCell ref="F36:G36"/>
    <mergeCell ref="F38:H38"/>
    <mergeCell ref="B158:AJ158"/>
    <mergeCell ref="K147:O147"/>
    <mergeCell ref="W147:AH147"/>
    <mergeCell ref="Z146:AK146"/>
    <mergeCell ref="Z84:AL84"/>
    <mergeCell ref="X2:AL2"/>
    <mergeCell ref="W3:AH3"/>
    <mergeCell ref="K3:O3"/>
    <mergeCell ref="K49:O49"/>
    <mergeCell ref="W49:AH49"/>
  </mergeCells>
  <conditionalFormatting sqref="F88:AI88">
    <cfRule type="cellIs" priority="1" dxfId="38" operator="equal" stopIfTrue="1">
      <formula>"土"</formula>
    </cfRule>
    <cfRule type="cellIs" priority="2" dxfId="39" operator="equal" stopIfTrue="1">
      <formula>"日"</formula>
    </cfRule>
  </conditionalFormatting>
  <conditionalFormatting sqref="F6:AI6">
    <cfRule type="cellIs" priority="5" dxfId="38" operator="equal" stopIfTrue="1">
      <formula>"土"</formula>
    </cfRule>
    <cfRule type="cellIs" priority="6" dxfId="39" operator="equal" stopIfTrue="1">
      <formula>"日"</formula>
    </cfRule>
  </conditionalFormatting>
  <conditionalFormatting sqref="F52:AI52">
    <cfRule type="cellIs" priority="3" dxfId="38" operator="equal" stopIfTrue="1">
      <formula>"土"</formula>
    </cfRule>
    <cfRule type="cellIs" priority="4" dxfId="39" operator="equal" stopIfTrue="1">
      <formula>"日"</formula>
    </cfRule>
  </conditionalFormatting>
  <printOptions horizontalCentered="1"/>
  <pageMargins left="0.3937007874015748" right="0.3937007874015748" top="0.7874015748031497" bottom="0.3937007874015748" header="0.1968503937007874" footer="0.1968503937007874"/>
  <pageSetup cellComments="asDisplayed" horizontalDpi="600" verticalDpi="600" orientation="landscape" paperSize="8" scale="87" r:id="rId2"/>
  <rowBreaks count="3" manualBreakCount="3">
    <brk id="47" min="1" max="37" man="1"/>
    <brk id="83" min="1" max="37" man="1"/>
    <brk id="141" min="1" max="37" man="1"/>
  </rowBreaks>
  <drawing r:id="rId1"/>
</worksheet>
</file>

<file path=xl/worksheets/sheet6.xml><?xml version="1.0" encoding="utf-8"?>
<worksheet xmlns="http://schemas.openxmlformats.org/spreadsheetml/2006/main" xmlns:r="http://schemas.openxmlformats.org/officeDocument/2006/relationships">
  <dimension ref="A1:BS110"/>
  <sheetViews>
    <sheetView showGridLines="0" view="pageBreakPreview" zoomScaleSheetLayoutView="100" zoomScalePageLayoutView="0" workbookViewId="0" topLeftCell="A1">
      <selection activeCell="D9" sqref="D9"/>
    </sheetView>
  </sheetViews>
  <sheetFormatPr defaultColWidth="8.796875" defaultRowHeight="15"/>
  <cols>
    <col min="1" max="1" width="11" style="91" customWidth="1"/>
    <col min="2" max="2" width="3.19921875" style="91" customWidth="1"/>
    <col min="3" max="3" width="9.09765625" style="91" customWidth="1"/>
    <col min="4" max="4" width="11.19921875" style="91" bestFit="1" customWidth="1"/>
    <col min="5" max="5" width="3.3984375" style="91" customWidth="1"/>
    <col min="6" max="6" width="2.69921875" style="91" customWidth="1"/>
    <col min="7" max="24" width="2.8984375" style="91" customWidth="1"/>
    <col min="25" max="25" width="2.8984375" style="92" customWidth="1"/>
    <col min="26" max="35" width="2.8984375" style="91" customWidth="1"/>
    <col min="36" max="36" width="3.59765625" style="91" customWidth="1"/>
    <col min="37" max="41" width="2.8984375" style="91" customWidth="1"/>
    <col min="42" max="42" width="5.19921875" style="91" customWidth="1"/>
    <col min="43" max="43" width="7.3984375" style="91" customWidth="1"/>
    <col min="44" max="44" width="5.69921875" style="91" customWidth="1"/>
    <col min="45" max="47" width="3.09765625" style="581" customWidth="1"/>
    <col min="48" max="48" width="4.59765625" style="581" customWidth="1"/>
    <col min="49" max="49" width="6.59765625" style="581" bestFit="1" customWidth="1"/>
    <col min="50" max="52" width="3.09765625" style="581" customWidth="1"/>
    <col min="53" max="56" width="3.09765625" style="91" customWidth="1"/>
    <col min="57" max="16384" width="9" style="91" customWidth="1"/>
  </cols>
  <sheetData>
    <row r="1" ht="13.5">
      <c r="A1" s="187" t="s">
        <v>347</v>
      </c>
    </row>
    <row r="2" spans="1:47" ht="18.75" customHeight="1" thickBot="1">
      <c r="A2" s="93" t="s">
        <v>348</v>
      </c>
      <c r="B2" s="94"/>
      <c r="C2" s="94"/>
      <c r="D2" s="94"/>
      <c r="E2" s="94"/>
      <c r="F2" s="94"/>
      <c r="G2" s="94"/>
      <c r="H2" s="94"/>
      <c r="I2" s="94"/>
      <c r="K2" s="95" t="s">
        <v>65</v>
      </c>
      <c r="L2" s="95">
        <v>26</v>
      </c>
      <c r="M2" s="95" t="s">
        <v>66</v>
      </c>
      <c r="N2" s="95">
        <v>4</v>
      </c>
      <c r="O2" s="95" t="s">
        <v>67</v>
      </c>
      <c r="P2" s="95"/>
      <c r="R2" s="93" t="s">
        <v>44</v>
      </c>
      <c r="S2" s="94"/>
      <c r="T2" s="94"/>
      <c r="U2" s="94"/>
      <c r="V2" s="94"/>
      <c r="W2" s="1133" t="s">
        <v>425</v>
      </c>
      <c r="X2" s="1133"/>
      <c r="Y2" s="1133"/>
      <c r="Z2" s="1133"/>
      <c r="AA2" s="1133"/>
      <c r="AB2" s="1133"/>
      <c r="AC2" s="1133"/>
      <c r="AD2" s="1133"/>
      <c r="AE2" s="1133"/>
      <c r="AF2" s="1133"/>
      <c r="AG2" s="1133"/>
      <c r="AH2" s="1133"/>
      <c r="AI2" s="1133"/>
      <c r="AJ2" s="1133"/>
      <c r="AK2" s="1133"/>
      <c r="AL2" s="1133"/>
      <c r="AM2" s="1133"/>
      <c r="AN2" s="1133"/>
      <c r="AO2" s="94"/>
      <c r="AP2" s="94" t="s">
        <v>91</v>
      </c>
      <c r="AQ2" s="94"/>
      <c r="AR2" s="96" t="s">
        <v>151</v>
      </c>
      <c r="AS2" s="597"/>
      <c r="AT2" s="597"/>
      <c r="AU2" s="597"/>
    </row>
    <row r="3" spans="1:47" ht="18.75" customHeight="1" thickBot="1">
      <c r="A3" s="97"/>
      <c r="B3" s="98"/>
      <c r="C3" s="98"/>
      <c r="D3" s="94"/>
      <c r="E3" s="94"/>
      <c r="F3" s="94"/>
      <c r="G3" s="94"/>
      <c r="H3" s="94"/>
      <c r="I3" s="94"/>
      <c r="J3" s="95"/>
      <c r="K3" s="95"/>
      <c r="L3" s="95"/>
      <c r="M3" s="95"/>
      <c r="N3" s="95"/>
      <c r="O3" s="95"/>
      <c r="P3" s="95"/>
      <c r="R3" s="93" t="s">
        <v>46</v>
      </c>
      <c r="S3" s="94"/>
      <c r="T3" s="94"/>
      <c r="U3" s="94"/>
      <c r="V3" s="94"/>
      <c r="W3" s="1134" t="s">
        <v>597</v>
      </c>
      <c r="X3" s="1134"/>
      <c r="Y3" s="1134"/>
      <c r="Z3" s="1134"/>
      <c r="AA3" s="1134"/>
      <c r="AB3" s="1134"/>
      <c r="AC3" s="1134"/>
      <c r="AD3" s="1134"/>
      <c r="AE3" s="1134"/>
      <c r="AF3" s="1134"/>
      <c r="AG3" s="1134"/>
      <c r="AH3" s="1134"/>
      <c r="AI3" s="1134"/>
      <c r="AJ3" s="1134"/>
      <c r="AK3" s="1134"/>
      <c r="AL3" s="1134"/>
      <c r="AM3" s="1134"/>
      <c r="AN3" s="1134"/>
      <c r="AO3" s="94"/>
      <c r="AP3" s="99" t="s">
        <v>91</v>
      </c>
      <c r="AQ3" s="99"/>
      <c r="AR3" s="100"/>
      <c r="AS3" s="597"/>
      <c r="AT3" s="597"/>
      <c r="AU3" s="597"/>
    </row>
    <row r="4" spans="1:47" ht="18" customHeight="1">
      <c r="A4" s="145" t="s">
        <v>8</v>
      </c>
      <c r="B4" s="457" t="s">
        <v>9</v>
      </c>
      <c r="C4" s="156" t="s">
        <v>47</v>
      </c>
      <c r="D4" s="151" t="s">
        <v>11</v>
      </c>
      <c r="E4" s="101" t="s">
        <v>48</v>
      </c>
      <c r="F4" s="102">
        <v>1</v>
      </c>
      <c r="G4" s="102">
        <v>2</v>
      </c>
      <c r="H4" s="102">
        <v>3</v>
      </c>
      <c r="I4" s="102">
        <v>4</v>
      </c>
      <c r="J4" s="102">
        <v>5</v>
      </c>
      <c r="K4" s="102">
        <v>6</v>
      </c>
      <c r="L4" s="102">
        <v>7</v>
      </c>
      <c r="M4" s="103">
        <v>8</v>
      </c>
      <c r="N4" s="102">
        <v>9</v>
      </c>
      <c r="O4" s="102">
        <v>10</v>
      </c>
      <c r="P4" s="102">
        <v>11</v>
      </c>
      <c r="Q4" s="102">
        <v>12</v>
      </c>
      <c r="R4" s="102">
        <v>13</v>
      </c>
      <c r="S4" s="102">
        <v>14</v>
      </c>
      <c r="T4" s="103">
        <v>15</v>
      </c>
      <c r="U4" s="102">
        <v>16</v>
      </c>
      <c r="V4" s="102">
        <v>17</v>
      </c>
      <c r="W4" s="102">
        <v>18</v>
      </c>
      <c r="X4" s="102">
        <v>19</v>
      </c>
      <c r="Y4" s="102">
        <v>20</v>
      </c>
      <c r="Z4" s="102">
        <v>21</v>
      </c>
      <c r="AA4" s="103">
        <v>22</v>
      </c>
      <c r="AB4" s="102">
        <v>23</v>
      </c>
      <c r="AC4" s="102">
        <v>24</v>
      </c>
      <c r="AD4" s="102">
        <v>25</v>
      </c>
      <c r="AE4" s="102">
        <v>26</v>
      </c>
      <c r="AF4" s="102">
        <v>27</v>
      </c>
      <c r="AG4" s="102">
        <v>28</v>
      </c>
      <c r="AH4" s="104">
        <v>29</v>
      </c>
      <c r="AI4" s="104">
        <v>30</v>
      </c>
      <c r="AJ4" s="738"/>
      <c r="AK4" s="1153" t="s">
        <v>163</v>
      </c>
      <c r="AL4" s="1154"/>
      <c r="AM4" s="1154"/>
      <c r="AN4" s="1154"/>
      <c r="AO4" s="1155"/>
      <c r="AP4" s="230" t="s">
        <v>50</v>
      </c>
      <c r="AQ4" s="1151" t="s">
        <v>232</v>
      </c>
      <c r="AR4" s="1146" t="s">
        <v>247</v>
      </c>
      <c r="AS4" s="597"/>
      <c r="AT4" s="597"/>
      <c r="AU4" s="597"/>
    </row>
    <row r="5" spans="1:47" ht="21.75" customHeight="1" thickBot="1">
      <c r="A5" s="146"/>
      <c r="B5" s="417" t="s">
        <v>14</v>
      </c>
      <c r="C5" s="157"/>
      <c r="D5" s="150"/>
      <c r="E5" s="108" t="s">
        <v>53</v>
      </c>
      <c r="F5" s="250" t="s">
        <v>70</v>
      </c>
      <c r="G5" s="250" t="s">
        <v>186</v>
      </c>
      <c r="H5" s="250" t="s">
        <v>187</v>
      </c>
      <c r="I5" s="250" t="s">
        <v>188</v>
      </c>
      <c r="J5" s="250" t="s">
        <v>189</v>
      </c>
      <c r="K5" s="250" t="s">
        <v>48</v>
      </c>
      <c r="L5" s="250" t="s">
        <v>184</v>
      </c>
      <c r="M5" s="250" t="s">
        <v>185</v>
      </c>
      <c r="N5" s="250" t="s">
        <v>186</v>
      </c>
      <c r="O5" s="250" t="s">
        <v>187</v>
      </c>
      <c r="P5" s="250" t="s">
        <v>188</v>
      </c>
      <c r="Q5" s="250" t="s">
        <v>189</v>
      </c>
      <c r="R5" s="250" t="s">
        <v>48</v>
      </c>
      <c r="S5" s="250" t="s">
        <v>184</v>
      </c>
      <c r="T5" s="250" t="s">
        <v>185</v>
      </c>
      <c r="U5" s="250" t="s">
        <v>186</v>
      </c>
      <c r="V5" s="250" t="s">
        <v>187</v>
      </c>
      <c r="W5" s="250" t="s">
        <v>188</v>
      </c>
      <c r="X5" s="250" t="s">
        <v>189</v>
      </c>
      <c r="Y5" s="250" t="s">
        <v>48</v>
      </c>
      <c r="Z5" s="250" t="s">
        <v>184</v>
      </c>
      <c r="AA5" s="250" t="s">
        <v>185</v>
      </c>
      <c r="AB5" s="250" t="s">
        <v>186</v>
      </c>
      <c r="AC5" s="250" t="s">
        <v>187</v>
      </c>
      <c r="AD5" s="250" t="s">
        <v>188</v>
      </c>
      <c r="AE5" s="250" t="s">
        <v>189</v>
      </c>
      <c r="AF5" s="250" t="s">
        <v>48</v>
      </c>
      <c r="AG5" s="250" t="s">
        <v>184</v>
      </c>
      <c r="AH5" s="250" t="s">
        <v>185</v>
      </c>
      <c r="AI5" s="250" t="s">
        <v>186</v>
      </c>
      <c r="AJ5" s="250"/>
      <c r="AK5" s="233" t="str">
        <f>AK32</f>
        <v>早</v>
      </c>
      <c r="AL5" s="167" t="str">
        <f>AK33</f>
        <v>普</v>
      </c>
      <c r="AM5" s="167" t="str">
        <f>AK34</f>
        <v>中</v>
      </c>
      <c r="AN5" s="167" t="str">
        <f>AK35</f>
        <v>遅</v>
      </c>
      <c r="AO5" s="234" t="str">
        <f>AK36</f>
        <v>夜</v>
      </c>
      <c r="AP5" s="111" t="s">
        <v>55</v>
      </c>
      <c r="AQ5" s="1152"/>
      <c r="AR5" s="1147"/>
      <c r="AS5" s="597"/>
      <c r="AT5" s="597"/>
      <c r="AU5" s="597"/>
    </row>
    <row r="6" spans="1:47" s="899" customFormat="1" ht="11.25" customHeight="1">
      <c r="A6" s="1051" t="s">
        <v>602</v>
      </c>
      <c r="B6" s="446"/>
      <c r="C6" s="786"/>
      <c r="D6" s="889"/>
      <c r="E6" s="890"/>
      <c r="F6" s="891"/>
      <c r="G6" s="891"/>
      <c r="H6" s="891"/>
      <c r="I6" s="891"/>
      <c r="J6" s="891"/>
      <c r="K6" s="891"/>
      <c r="L6" s="891"/>
      <c r="M6" s="892"/>
      <c r="N6" s="891"/>
      <c r="O6" s="891"/>
      <c r="P6" s="891"/>
      <c r="Q6" s="891"/>
      <c r="R6" s="891"/>
      <c r="S6" s="891"/>
      <c r="T6" s="892"/>
      <c r="U6" s="891"/>
      <c r="V6" s="891"/>
      <c r="W6" s="891"/>
      <c r="X6" s="891"/>
      <c r="Y6" s="891"/>
      <c r="Z6" s="891"/>
      <c r="AA6" s="892"/>
      <c r="AB6" s="891"/>
      <c r="AC6" s="891"/>
      <c r="AD6" s="891"/>
      <c r="AE6" s="891"/>
      <c r="AF6" s="891"/>
      <c r="AG6" s="891"/>
      <c r="AH6" s="891"/>
      <c r="AI6" s="891"/>
      <c r="AJ6" s="893"/>
      <c r="AK6" s="894"/>
      <c r="AL6" s="891"/>
      <c r="AM6" s="891"/>
      <c r="AN6" s="891"/>
      <c r="AO6" s="895"/>
      <c r="AP6" s="896"/>
      <c r="AQ6" s="897"/>
      <c r="AR6" s="897"/>
      <c r="AS6" s="898"/>
      <c r="AT6" s="898"/>
      <c r="AU6" s="898"/>
    </row>
    <row r="7" spans="1:47" s="899" customFormat="1" ht="13.5" customHeight="1">
      <c r="A7" s="900" t="s">
        <v>77</v>
      </c>
      <c r="B7" s="871" t="s">
        <v>152</v>
      </c>
      <c r="C7" s="235" t="s">
        <v>79</v>
      </c>
      <c r="D7" s="264" t="s">
        <v>461</v>
      </c>
      <c r="E7" s="901"/>
      <c r="F7" s="902" t="s">
        <v>195</v>
      </c>
      <c r="G7" s="903" t="s">
        <v>195</v>
      </c>
      <c r="H7" s="903" t="s">
        <v>195</v>
      </c>
      <c r="I7" s="903" t="s">
        <v>195</v>
      </c>
      <c r="J7" s="903" t="s">
        <v>164</v>
      </c>
      <c r="K7" s="903" t="s">
        <v>164</v>
      </c>
      <c r="L7" s="903" t="s">
        <v>195</v>
      </c>
      <c r="M7" s="903" t="s">
        <v>195</v>
      </c>
      <c r="N7" s="903" t="s">
        <v>197</v>
      </c>
      <c r="O7" s="903" t="s">
        <v>197</v>
      </c>
      <c r="P7" s="903" t="s">
        <v>164</v>
      </c>
      <c r="Q7" s="903" t="s">
        <v>197</v>
      </c>
      <c r="R7" s="903" t="s">
        <v>164</v>
      </c>
      <c r="S7" s="903" t="s">
        <v>195</v>
      </c>
      <c r="T7" s="903" t="s">
        <v>195</v>
      </c>
      <c r="U7" s="903" t="s">
        <v>164</v>
      </c>
      <c r="V7" s="903" t="s">
        <v>195</v>
      </c>
      <c r="W7" s="903" t="s">
        <v>164</v>
      </c>
      <c r="X7" s="903" t="s">
        <v>195</v>
      </c>
      <c r="Y7" s="903" t="s">
        <v>195</v>
      </c>
      <c r="Z7" s="903" t="s">
        <v>195</v>
      </c>
      <c r="AA7" s="903" t="s">
        <v>195</v>
      </c>
      <c r="AB7" s="903" t="s">
        <v>164</v>
      </c>
      <c r="AC7" s="903" t="s">
        <v>195</v>
      </c>
      <c r="AD7" s="903" t="s">
        <v>195</v>
      </c>
      <c r="AE7" s="903" t="s">
        <v>164</v>
      </c>
      <c r="AF7" s="903" t="s">
        <v>195</v>
      </c>
      <c r="AG7" s="903" t="s">
        <v>195</v>
      </c>
      <c r="AH7" s="903" t="s">
        <v>195</v>
      </c>
      <c r="AI7" s="903" t="s">
        <v>164</v>
      </c>
      <c r="AJ7" s="904"/>
      <c r="AK7" s="236">
        <f aca="true" t="shared" si="0" ref="AK7:AK30">COUNTIF(F7:AJ7,"早")</f>
        <v>3</v>
      </c>
      <c r="AL7" s="235">
        <f>COUNTIF(F7:AJ7,"普")</f>
        <v>18</v>
      </c>
      <c r="AM7" s="235">
        <f>COUNTIF(F7:AJ7,"中")</f>
        <v>0</v>
      </c>
      <c r="AN7" s="235">
        <f>COUNTIF(F7:AJ7,"遅")</f>
        <v>0</v>
      </c>
      <c r="AO7" s="237">
        <f>COUNTIF(F7:AJ7,"夜")</f>
        <v>0</v>
      </c>
      <c r="AP7" s="905">
        <f>AJ78</f>
        <v>168</v>
      </c>
      <c r="AQ7" s="906">
        <f aca="true" t="shared" si="1" ref="AQ7:AQ30">AP7/4</f>
        <v>42</v>
      </c>
      <c r="AR7" s="907">
        <v>1</v>
      </c>
      <c r="AS7" s="898"/>
      <c r="AT7" s="898"/>
      <c r="AU7" s="898"/>
    </row>
    <row r="8" spans="1:47" s="899" customFormat="1" ht="13.5" customHeight="1">
      <c r="A8" s="900" t="s">
        <v>77</v>
      </c>
      <c r="B8" s="871" t="s">
        <v>152</v>
      </c>
      <c r="C8" s="235" t="s">
        <v>79</v>
      </c>
      <c r="D8" s="264" t="s">
        <v>464</v>
      </c>
      <c r="E8" s="901"/>
      <c r="F8" s="902" t="s">
        <v>164</v>
      </c>
      <c r="G8" s="903" t="s">
        <v>196</v>
      </c>
      <c r="H8" s="903" t="s">
        <v>197</v>
      </c>
      <c r="I8" s="903" t="s">
        <v>197</v>
      </c>
      <c r="J8" s="903" t="s">
        <v>164</v>
      </c>
      <c r="K8" s="903" t="s">
        <v>196</v>
      </c>
      <c r="L8" s="908" t="s">
        <v>199</v>
      </c>
      <c r="M8" s="903" t="s">
        <v>204</v>
      </c>
      <c r="N8" s="903" t="s">
        <v>164</v>
      </c>
      <c r="O8" s="903" t="s">
        <v>196</v>
      </c>
      <c r="P8" s="903" t="s">
        <v>197</v>
      </c>
      <c r="Q8" s="903" t="s">
        <v>164</v>
      </c>
      <c r="R8" s="903" t="s">
        <v>197</v>
      </c>
      <c r="S8" s="908" t="s">
        <v>199</v>
      </c>
      <c r="T8" s="903" t="s">
        <v>164</v>
      </c>
      <c r="U8" s="909" t="s">
        <v>200</v>
      </c>
      <c r="V8" s="903" t="s">
        <v>164</v>
      </c>
      <c r="W8" s="903" t="s">
        <v>197</v>
      </c>
      <c r="X8" s="903" t="s">
        <v>197</v>
      </c>
      <c r="Y8" s="903" t="s">
        <v>195</v>
      </c>
      <c r="Z8" s="903" t="s">
        <v>164</v>
      </c>
      <c r="AA8" s="903" t="s">
        <v>195</v>
      </c>
      <c r="AB8" s="903" t="s">
        <v>164</v>
      </c>
      <c r="AC8" s="909" t="s">
        <v>200</v>
      </c>
      <c r="AD8" s="909" t="s">
        <v>200</v>
      </c>
      <c r="AE8" s="903" t="s">
        <v>164</v>
      </c>
      <c r="AF8" s="903" t="s">
        <v>164</v>
      </c>
      <c r="AG8" s="908" t="s">
        <v>199</v>
      </c>
      <c r="AH8" s="903" t="s">
        <v>196</v>
      </c>
      <c r="AI8" s="903" t="s">
        <v>196</v>
      </c>
      <c r="AJ8" s="904"/>
      <c r="AK8" s="236">
        <f t="shared" si="0"/>
        <v>6</v>
      </c>
      <c r="AL8" s="235">
        <f>COUNTIF(F8:AJ8,"普")</f>
        <v>2</v>
      </c>
      <c r="AM8" s="235">
        <f>COUNTIF(F8:AJ8,"中")</f>
        <v>5</v>
      </c>
      <c r="AN8" s="235">
        <f>COUNTIF(F8:AJ8,"遅")</f>
        <v>3</v>
      </c>
      <c r="AO8" s="237">
        <f>COUNTIF(F8:AJ8,"夜")</f>
        <v>3</v>
      </c>
      <c r="AP8" s="905">
        <f aca="true" t="shared" si="2" ref="AP8:AP30">AJ79</f>
        <v>156</v>
      </c>
      <c r="AQ8" s="906">
        <f t="shared" si="1"/>
        <v>39</v>
      </c>
      <c r="AR8" s="907">
        <v>1</v>
      </c>
      <c r="AS8" s="898"/>
      <c r="AT8" s="898"/>
      <c r="AU8" s="898"/>
    </row>
    <row r="9" spans="1:47" s="899" customFormat="1" ht="13.5" customHeight="1">
      <c r="A9" s="900" t="s">
        <v>77</v>
      </c>
      <c r="B9" s="871" t="s">
        <v>152</v>
      </c>
      <c r="C9" s="235" t="s">
        <v>79</v>
      </c>
      <c r="D9" s="264" t="s">
        <v>466</v>
      </c>
      <c r="E9" s="901"/>
      <c r="F9" s="902" t="s">
        <v>197</v>
      </c>
      <c r="G9" s="909" t="s">
        <v>200</v>
      </c>
      <c r="H9" s="903" t="s">
        <v>164</v>
      </c>
      <c r="I9" s="903" t="s">
        <v>164</v>
      </c>
      <c r="J9" s="903" t="s">
        <v>197</v>
      </c>
      <c r="K9" s="903" t="s">
        <v>197</v>
      </c>
      <c r="L9" s="903" t="s">
        <v>164</v>
      </c>
      <c r="M9" s="903" t="s">
        <v>197</v>
      </c>
      <c r="N9" s="903" t="s">
        <v>204</v>
      </c>
      <c r="O9" s="908" t="s">
        <v>199</v>
      </c>
      <c r="P9" s="903" t="s">
        <v>164</v>
      </c>
      <c r="Q9" s="903" t="s">
        <v>195</v>
      </c>
      <c r="R9" s="903" t="s">
        <v>197</v>
      </c>
      <c r="S9" s="909" t="s">
        <v>200</v>
      </c>
      <c r="T9" s="903" t="s">
        <v>164</v>
      </c>
      <c r="U9" s="903" t="s">
        <v>195</v>
      </c>
      <c r="V9" s="908" t="s">
        <v>199</v>
      </c>
      <c r="W9" s="908" t="s">
        <v>199</v>
      </c>
      <c r="X9" s="903" t="s">
        <v>164</v>
      </c>
      <c r="Y9" s="903" t="s">
        <v>196</v>
      </c>
      <c r="Z9" s="903" t="s">
        <v>197</v>
      </c>
      <c r="AA9" s="903" t="s">
        <v>197</v>
      </c>
      <c r="AB9" s="903" t="s">
        <v>164</v>
      </c>
      <c r="AC9" s="903" t="s">
        <v>164</v>
      </c>
      <c r="AD9" s="903" t="s">
        <v>196</v>
      </c>
      <c r="AE9" s="903" t="s">
        <v>195</v>
      </c>
      <c r="AF9" s="903" t="s">
        <v>197</v>
      </c>
      <c r="AG9" s="909" t="s">
        <v>200</v>
      </c>
      <c r="AH9" s="903" t="s">
        <v>164</v>
      </c>
      <c r="AI9" s="903" t="s">
        <v>164</v>
      </c>
      <c r="AJ9" s="904"/>
      <c r="AK9" s="236">
        <f t="shared" si="0"/>
        <v>8</v>
      </c>
      <c r="AL9" s="235">
        <f>COUNTIF(F9:AJ9,"普")</f>
        <v>3</v>
      </c>
      <c r="AM9" s="235">
        <f>COUNTIF(F9:AJ9,"中")</f>
        <v>2</v>
      </c>
      <c r="AN9" s="235">
        <f>COUNTIF(F9:AJ9,"遅")</f>
        <v>3</v>
      </c>
      <c r="AO9" s="237">
        <f>COUNTIF(F9:AJ9,"夜")</f>
        <v>3</v>
      </c>
      <c r="AP9" s="905">
        <f t="shared" si="2"/>
        <v>156</v>
      </c>
      <c r="AQ9" s="906">
        <f t="shared" si="1"/>
        <v>39</v>
      </c>
      <c r="AR9" s="907">
        <v>1</v>
      </c>
      <c r="AS9" s="898"/>
      <c r="AT9" s="898"/>
      <c r="AU9" s="898"/>
    </row>
    <row r="10" spans="1:47" s="899" customFormat="1" ht="13.5" customHeight="1">
      <c r="A10" s="900" t="s">
        <v>77</v>
      </c>
      <c r="B10" s="871" t="s">
        <v>152</v>
      </c>
      <c r="C10" s="235" t="s">
        <v>79</v>
      </c>
      <c r="D10" s="264" t="s">
        <v>468</v>
      </c>
      <c r="E10" s="901"/>
      <c r="F10" s="902" t="s">
        <v>164</v>
      </c>
      <c r="G10" s="903" t="s">
        <v>204</v>
      </c>
      <c r="H10" s="903" t="s">
        <v>196</v>
      </c>
      <c r="I10" s="903" t="s">
        <v>164</v>
      </c>
      <c r="J10" s="909" t="s">
        <v>200</v>
      </c>
      <c r="K10" s="903" t="s">
        <v>164</v>
      </c>
      <c r="L10" s="903" t="s">
        <v>197</v>
      </c>
      <c r="M10" s="908" t="s">
        <v>199</v>
      </c>
      <c r="N10" s="903" t="s">
        <v>196</v>
      </c>
      <c r="O10" s="903" t="s">
        <v>164</v>
      </c>
      <c r="P10" s="903" t="s">
        <v>164</v>
      </c>
      <c r="Q10" s="909" t="s">
        <v>200</v>
      </c>
      <c r="R10" s="903" t="s">
        <v>164</v>
      </c>
      <c r="S10" s="903" t="s">
        <v>197</v>
      </c>
      <c r="T10" s="903" t="s">
        <v>196</v>
      </c>
      <c r="U10" s="903" t="s">
        <v>197</v>
      </c>
      <c r="V10" s="903" t="s">
        <v>197</v>
      </c>
      <c r="W10" s="903" t="s">
        <v>164</v>
      </c>
      <c r="X10" s="908" t="s">
        <v>199</v>
      </c>
      <c r="Y10" s="903" t="s">
        <v>164</v>
      </c>
      <c r="Z10" s="903" t="s">
        <v>197</v>
      </c>
      <c r="AA10" s="909" t="s">
        <v>200</v>
      </c>
      <c r="AB10" s="903" t="s">
        <v>164</v>
      </c>
      <c r="AC10" s="908" t="s">
        <v>199</v>
      </c>
      <c r="AD10" s="903" t="s">
        <v>202</v>
      </c>
      <c r="AE10" s="908" t="s">
        <v>199</v>
      </c>
      <c r="AF10" s="903" t="s">
        <v>164</v>
      </c>
      <c r="AG10" s="903" t="s">
        <v>197</v>
      </c>
      <c r="AH10" s="903" t="s">
        <v>197</v>
      </c>
      <c r="AI10" s="903" t="s">
        <v>198</v>
      </c>
      <c r="AJ10" s="904"/>
      <c r="AK10" s="236">
        <f t="shared" si="0"/>
        <v>7</v>
      </c>
      <c r="AL10" s="235">
        <f>COUNTIF(F10:AJ10,"普")</f>
        <v>0</v>
      </c>
      <c r="AM10" s="235">
        <f>COUNTIF(F10:AJ10,"中")</f>
        <v>3</v>
      </c>
      <c r="AN10" s="235">
        <f>COUNTIF(F10:AJ10,"遅")</f>
        <v>4</v>
      </c>
      <c r="AO10" s="237">
        <f>COUNTIF(F10:AJ10,"夜")</f>
        <v>3</v>
      </c>
      <c r="AP10" s="905">
        <f t="shared" si="2"/>
        <v>148</v>
      </c>
      <c r="AQ10" s="906">
        <f t="shared" si="1"/>
        <v>37</v>
      </c>
      <c r="AR10" s="907">
        <v>1</v>
      </c>
      <c r="AS10" s="898"/>
      <c r="AT10" s="898"/>
      <c r="AU10" s="898"/>
    </row>
    <row r="11" spans="1:46" s="899" customFormat="1" ht="13.5" customHeight="1">
      <c r="A11" s="900" t="s">
        <v>77</v>
      </c>
      <c r="B11" s="871" t="s">
        <v>152</v>
      </c>
      <c r="C11" s="235" t="s">
        <v>79</v>
      </c>
      <c r="D11" s="264" t="s">
        <v>470</v>
      </c>
      <c r="E11" s="901"/>
      <c r="F11" s="902" t="s">
        <v>197</v>
      </c>
      <c r="G11" s="908" t="s">
        <v>199</v>
      </c>
      <c r="H11" s="903" t="s">
        <v>164</v>
      </c>
      <c r="I11" s="903" t="s">
        <v>196</v>
      </c>
      <c r="J11" s="903" t="s">
        <v>197</v>
      </c>
      <c r="K11" s="903" t="s">
        <v>197</v>
      </c>
      <c r="L11" s="903" t="s">
        <v>164</v>
      </c>
      <c r="M11" s="909" t="s">
        <v>200</v>
      </c>
      <c r="N11" s="909" t="s">
        <v>200</v>
      </c>
      <c r="O11" s="903" t="s">
        <v>164</v>
      </c>
      <c r="P11" s="908" t="s">
        <v>199</v>
      </c>
      <c r="Q11" s="903" t="s">
        <v>164</v>
      </c>
      <c r="R11" s="903" t="s">
        <v>164</v>
      </c>
      <c r="S11" s="903" t="s">
        <v>195</v>
      </c>
      <c r="T11" s="903" t="s">
        <v>197</v>
      </c>
      <c r="U11" s="908" t="s">
        <v>199</v>
      </c>
      <c r="V11" s="903" t="s">
        <v>164</v>
      </c>
      <c r="W11" s="909" t="s">
        <v>200</v>
      </c>
      <c r="X11" s="903" t="s">
        <v>164</v>
      </c>
      <c r="Y11" s="903" t="s">
        <v>197</v>
      </c>
      <c r="Z11" s="903" t="s">
        <v>204</v>
      </c>
      <c r="AA11" s="903" t="s">
        <v>164</v>
      </c>
      <c r="AB11" s="909" t="s">
        <v>200</v>
      </c>
      <c r="AC11" s="903" t="s">
        <v>164</v>
      </c>
      <c r="AD11" s="903" t="s">
        <v>197</v>
      </c>
      <c r="AE11" s="903" t="s">
        <v>196</v>
      </c>
      <c r="AF11" s="903" t="s">
        <v>197</v>
      </c>
      <c r="AG11" s="903" t="s">
        <v>196</v>
      </c>
      <c r="AH11" s="903" t="s">
        <v>164</v>
      </c>
      <c r="AI11" s="903" t="s">
        <v>197</v>
      </c>
      <c r="AJ11" s="904"/>
      <c r="AK11" s="236">
        <f t="shared" si="0"/>
        <v>8</v>
      </c>
      <c r="AL11" s="235">
        <f>COUNTIF(F11:AJ11,"普")</f>
        <v>1</v>
      </c>
      <c r="AM11" s="235">
        <f>COUNTIF(F11:AJ11,"中")</f>
        <v>3</v>
      </c>
      <c r="AN11" s="235">
        <f>COUNTIF(F11:AJ11,"遅")</f>
        <v>3</v>
      </c>
      <c r="AO11" s="237">
        <f>COUNTIF(F11:AJ11,"夜")</f>
        <v>4</v>
      </c>
      <c r="AP11" s="905">
        <f t="shared" si="2"/>
        <v>156</v>
      </c>
      <c r="AQ11" s="906">
        <f t="shared" si="1"/>
        <v>39</v>
      </c>
      <c r="AR11" s="907">
        <v>1</v>
      </c>
      <c r="AS11" s="898"/>
      <c r="AT11" s="898"/>
    </row>
    <row r="12" spans="1:46" s="899" customFormat="1" ht="13.5" customHeight="1">
      <c r="A12" s="900" t="s">
        <v>77</v>
      </c>
      <c r="B12" s="871" t="s">
        <v>152</v>
      </c>
      <c r="C12" s="235" t="s">
        <v>79</v>
      </c>
      <c r="D12" s="264" t="s">
        <v>472</v>
      </c>
      <c r="E12" s="901"/>
      <c r="F12" s="910" t="s">
        <v>200</v>
      </c>
      <c r="G12" s="903" t="s">
        <v>164</v>
      </c>
      <c r="H12" s="903" t="s">
        <v>197</v>
      </c>
      <c r="I12" s="903" t="s">
        <v>197</v>
      </c>
      <c r="J12" s="903" t="s">
        <v>198</v>
      </c>
      <c r="K12" s="903" t="s">
        <v>195</v>
      </c>
      <c r="L12" s="903" t="s">
        <v>164</v>
      </c>
      <c r="M12" s="903" t="s">
        <v>202</v>
      </c>
      <c r="N12" s="908" t="s">
        <v>199</v>
      </c>
      <c r="O12" s="903" t="s">
        <v>164</v>
      </c>
      <c r="P12" s="903" t="s">
        <v>164</v>
      </c>
      <c r="Q12" s="908" t="s">
        <v>199</v>
      </c>
      <c r="R12" s="903" t="s">
        <v>202</v>
      </c>
      <c r="S12" s="903" t="s">
        <v>196</v>
      </c>
      <c r="T12" s="903" t="s">
        <v>164</v>
      </c>
      <c r="U12" s="903" t="s">
        <v>197</v>
      </c>
      <c r="V12" s="909" t="s">
        <v>200</v>
      </c>
      <c r="W12" s="903" t="s">
        <v>164</v>
      </c>
      <c r="X12" s="903" t="s">
        <v>195</v>
      </c>
      <c r="Y12" s="908" t="s">
        <v>199</v>
      </c>
      <c r="Z12" s="903" t="s">
        <v>164</v>
      </c>
      <c r="AA12" s="903" t="s">
        <v>197</v>
      </c>
      <c r="AB12" s="903" t="s">
        <v>197</v>
      </c>
      <c r="AC12" s="903" t="s">
        <v>197</v>
      </c>
      <c r="AD12" s="903" t="s">
        <v>164</v>
      </c>
      <c r="AE12" s="903" t="s">
        <v>197</v>
      </c>
      <c r="AF12" s="903" t="s">
        <v>196</v>
      </c>
      <c r="AG12" s="903" t="s">
        <v>197</v>
      </c>
      <c r="AH12" s="903" t="s">
        <v>164</v>
      </c>
      <c r="AI12" s="909" t="s">
        <v>200</v>
      </c>
      <c r="AJ12" s="904"/>
      <c r="AK12" s="236">
        <f t="shared" si="0"/>
        <v>8</v>
      </c>
      <c r="AL12" s="235">
        <f aca="true" t="shared" si="3" ref="AL12:AL30">COUNTIF(F12:AJ12,"普")</f>
        <v>2</v>
      </c>
      <c r="AM12" s="235">
        <f aca="true" t="shared" si="4" ref="AM12:AM30">COUNTIF(F12:AJ12,"中")</f>
        <v>2</v>
      </c>
      <c r="AN12" s="235">
        <f aca="true" t="shared" si="5" ref="AN12:AN30">COUNTIF(F12:AJ12,"遅")</f>
        <v>3</v>
      </c>
      <c r="AO12" s="237">
        <f aca="true" t="shared" si="6" ref="AO12:AO30">COUNTIF(F12:AJ12,"夜")</f>
        <v>3</v>
      </c>
      <c r="AP12" s="905">
        <f t="shared" si="2"/>
        <v>160</v>
      </c>
      <c r="AQ12" s="906">
        <f>AP12/4</f>
        <v>40</v>
      </c>
      <c r="AR12" s="907">
        <v>1</v>
      </c>
      <c r="AS12" s="898"/>
      <c r="AT12" s="898"/>
    </row>
    <row r="13" spans="1:46" s="899" customFormat="1" ht="13.5" customHeight="1">
      <c r="A13" s="900" t="s">
        <v>77</v>
      </c>
      <c r="B13" s="871" t="s">
        <v>152</v>
      </c>
      <c r="C13" s="235" t="s">
        <v>79</v>
      </c>
      <c r="D13" s="264" t="s">
        <v>474</v>
      </c>
      <c r="E13" s="901"/>
      <c r="F13" s="902" t="s">
        <v>196</v>
      </c>
      <c r="G13" s="903" t="s">
        <v>197</v>
      </c>
      <c r="H13" s="908" t="s">
        <v>199</v>
      </c>
      <c r="I13" s="903" t="s">
        <v>164</v>
      </c>
      <c r="J13" s="903" t="s">
        <v>195</v>
      </c>
      <c r="K13" s="909" t="s">
        <v>200</v>
      </c>
      <c r="L13" s="903" t="s">
        <v>164</v>
      </c>
      <c r="M13" s="903" t="s">
        <v>197</v>
      </c>
      <c r="N13" s="903" t="s">
        <v>164</v>
      </c>
      <c r="O13" s="909" t="s">
        <v>200</v>
      </c>
      <c r="P13" s="909" t="s">
        <v>200</v>
      </c>
      <c r="Q13" s="903" t="s">
        <v>164</v>
      </c>
      <c r="R13" s="903" t="s">
        <v>196</v>
      </c>
      <c r="S13" s="903" t="s">
        <v>197</v>
      </c>
      <c r="T13" s="908" t="s">
        <v>199</v>
      </c>
      <c r="U13" s="903" t="s">
        <v>196</v>
      </c>
      <c r="V13" s="903" t="s">
        <v>164</v>
      </c>
      <c r="W13" s="903" t="s">
        <v>197</v>
      </c>
      <c r="X13" s="903" t="s">
        <v>197</v>
      </c>
      <c r="Y13" s="903" t="s">
        <v>197</v>
      </c>
      <c r="Z13" s="903" t="s">
        <v>164</v>
      </c>
      <c r="AA13" s="903" t="s">
        <v>195</v>
      </c>
      <c r="AB13" s="903" t="s">
        <v>197</v>
      </c>
      <c r="AC13" s="903" t="s">
        <v>196</v>
      </c>
      <c r="AD13" s="903" t="s">
        <v>197</v>
      </c>
      <c r="AE13" s="903" t="s">
        <v>164</v>
      </c>
      <c r="AF13" s="908" t="s">
        <v>199</v>
      </c>
      <c r="AG13" s="903" t="s">
        <v>164</v>
      </c>
      <c r="AH13" s="903" t="s">
        <v>164</v>
      </c>
      <c r="AI13" s="903" t="s">
        <v>164</v>
      </c>
      <c r="AJ13" s="904"/>
      <c r="AK13" s="236">
        <f t="shared" si="0"/>
        <v>8</v>
      </c>
      <c r="AL13" s="235">
        <f t="shared" si="3"/>
        <v>2</v>
      </c>
      <c r="AM13" s="235">
        <f t="shared" si="4"/>
        <v>4</v>
      </c>
      <c r="AN13" s="235">
        <f t="shared" si="5"/>
        <v>3</v>
      </c>
      <c r="AO13" s="237">
        <f t="shared" si="6"/>
        <v>3</v>
      </c>
      <c r="AP13" s="905">
        <f t="shared" si="2"/>
        <v>160</v>
      </c>
      <c r="AQ13" s="906">
        <f t="shared" si="1"/>
        <v>40</v>
      </c>
      <c r="AR13" s="907">
        <v>1</v>
      </c>
      <c r="AS13" s="898"/>
      <c r="AT13" s="898"/>
    </row>
    <row r="14" spans="1:46" s="899" customFormat="1" ht="13.5" customHeight="1">
      <c r="A14" s="900" t="s">
        <v>77</v>
      </c>
      <c r="B14" s="871" t="s">
        <v>152</v>
      </c>
      <c r="C14" s="481" t="s">
        <v>302</v>
      </c>
      <c r="D14" s="264" t="s">
        <v>476</v>
      </c>
      <c r="E14" s="901"/>
      <c r="F14" s="902" t="s">
        <v>195</v>
      </c>
      <c r="G14" s="903" t="s">
        <v>164</v>
      </c>
      <c r="H14" s="903" t="s">
        <v>202</v>
      </c>
      <c r="I14" s="908" t="s">
        <v>199</v>
      </c>
      <c r="J14" s="903" t="s">
        <v>196</v>
      </c>
      <c r="K14" s="903" t="s">
        <v>164</v>
      </c>
      <c r="L14" s="909" t="s">
        <v>200</v>
      </c>
      <c r="M14" s="903" t="s">
        <v>164</v>
      </c>
      <c r="N14" s="903" t="s">
        <v>197</v>
      </c>
      <c r="O14" s="903" t="s">
        <v>197</v>
      </c>
      <c r="P14" s="903" t="s">
        <v>196</v>
      </c>
      <c r="Q14" s="903" t="s">
        <v>164</v>
      </c>
      <c r="R14" s="908" t="s">
        <v>199</v>
      </c>
      <c r="S14" s="903" t="s">
        <v>164</v>
      </c>
      <c r="T14" s="909" t="s">
        <v>200</v>
      </c>
      <c r="U14" s="903" t="s">
        <v>164</v>
      </c>
      <c r="V14" s="903" t="s">
        <v>196</v>
      </c>
      <c r="W14" s="903" t="s">
        <v>202</v>
      </c>
      <c r="X14" s="903" t="s">
        <v>196</v>
      </c>
      <c r="Y14" s="903" t="s">
        <v>164</v>
      </c>
      <c r="Z14" s="908" t="s">
        <v>199</v>
      </c>
      <c r="AA14" s="903" t="s">
        <v>196</v>
      </c>
      <c r="AB14" s="903" t="s">
        <v>196</v>
      </c>
      <c r="AC14" s="903" t="s">
        <v>197</v>
      </c>
      <c r="AD14" s="903" t="s">
        <v>164</v>
      </c>
      <c r="AE14" s="909" t="s">
        <v>200</v>
      </c>
      <c r="AF14" s="903" t="s">
        <v>164</v>
      </c>
      <c r="AG14" s="903" t="s">
        <v>164</v>
      </c>
      <c r="AH14" s="909" t="s">
        <v>200</v>
      </c>
      <c r="AI14" s="903" t="s">
        <v>164</v>
      </c>
      <c r="AJ14" s="904"/>
      <c r="AK14" s="236">
        <f t="shared" si="0"/>
        <v>3</v>
      </c>
      <c r="AL14" s="235">
        <f t="shared" si="3"/>
        <v>1</v>
      </c>
      <c r="AM14" s="235">
        <f t="shared" si="4"/>
        <v>6</v>
      </c>
      <c r="AN14" s="235">
        <f t="shared" si="5"/>
        <v>3</v>
      </c>
      <c r="AO14" s="237">
        <f t="shared" si="6"/>
        <v>4</v>
      </c>
      <c r="AP14" s="905">
        <f t="shared" si="2"/>
        <v>152</v>
      </c>
      <c r="AQ14" s="906">
        <f t="shared" si="1"/>
        <v>38</v>
      </c>
      <c r="AR14" s="907">
        <v>1</v>
      </c>
      <c r="AS14" s="898"/>
      <c r="AT14" s="898"/>
    </row>
    <row r="15" spans="1:46" s="899" customFormat="1" ht="13.5" customHeight="1">
      <c r="A15" s="900" t="s">
        <v>77</v>
      </c>
      <c r="B15" s="871" t="s">
        <v>152</v>
      </c>
      <c r="C15" s="235" t="s">
        <v>79</v>
      </c>
      <c r="D15" s="264" t="s">
        <v>478</v>
      </c>
      <c r="E15" s="901"/>
      <c r="F15" s="911" t="s">
        <v>199</v>
      </c>
      <c r="G15" s="903" t="s">
        <v>202</v>
      </c>
      <c r="H15" s="903" t="s">
        <v>164</v>
      </c>
      <c r="I15" s="909" t="s">
        <v>200</v>
      </c>
      <c r="J15" s="903" t="s">
        <v>164</v>
      </c>
      <c r="K15" s="903" t="s">
        <v>164</v>
      </c>
      <c r="L15" s="903" t="s">
        <v>197</v>
      </c>
      <c r="M15" s="903" t="s">
        <v>196</v>
      </c>
      <c r="N15" s="903" t="s">
        <v>202</v>
      </c>
      <c r="O15" s="903" t="s">
        <v>164</v>
      </c>
      <c r="P15" s="903" t="s">
        <v>195</v>
      </c>
      <c r="Q15" s="903" t="s">
        <v>197</v>
      </c>
      <c r="R15" s="909" t="s">
        <v>200</v>
      </c>
      <c r="S15" s="903" t="s">
        <v>164</v>
      </c>
      <c r="T15" s="903" t="s">
        <v>197</v>
      </c>
      <c r="U15" s="903" t="s">
        <v>204</v>
      </c>
      <c r="V15" s="903" t="s">
        <v>202</v>
      </c>
      <c r="W15" s="903" t="s">
        <v>164</v>
      </c>
      <c r="X15" s="909" t="s">
        <v>200</v>
      </c>
      <c r="Y15" s="903" t="s">
        <v>164</v>
      </c>
      <c r="Z15" s="903" t="s">
        <v>196</v>
      </c>
      <c r="AA15" s="908" t="s">
        <v>199</v>
      </c>
      <c r="AB15" s="903" t="s">
        <v>202</v>
      </c>
      <c r="AC15" s="903" t="s">
        <v>164</v>
      </c>
      <c r="AD15" s="903" t="s">
        <v>164</v>
      </c>
      <c r="AE15" s="903" t="s">
        <v>197</v>
      </c>
      <c r="AF15" s="909" t="s">
        <v>200</v>
      </c>
      <c r="AG15" s="903" t="s">
        <v>164</v>
      </c>
      <c r="AH15" s="908" t="s">
        <v>199</v>
      </c>
      <c r="AI15" s="908" t="s">
        <v>199</v>
      </c>
      <c r="AJ15" s="904"/>
      <c r="AK15" s="236">
        <f t="shared" si="0"/>
        <v>4</v>
      </c>
      <c r="AL15" s="235">
        <f t="shared" si="3"/>
        <v>1</v>
      </c>
      <c r="AM15" s="235">
        <f t="shared" si="4"/>
        <v>2</v>
      </c>
      <c r="AN15" s="235">
        <f t="shared" si="5"/>
        <v>4</v>
      </c>
      <c r="AO15" s="237">
        <f t="shared" si="6"/>
        <v>4</v>
      </c>
      <c r="AP15" s="905">
        <f t="shared" si="2"/>
        <v>156</v>
      </c>
      <c r="AQ15" s="906">
        <f t="shared" si="1"/>
        <v>39</v>
      </c>
      <c r="AR15" s="907">
        <v>1</v>
      </c>
      <c r="AS15" s="898"/>
      <c r="AT15" s="898"/>
    </row>
    <row r="16" spans="1:46" s="899" customFormat="1" ht="13.5" customHeight="1">
      <c r="A16" s="900" t="s">
        <v>77</v>
      </c>
      <c r="B16" s="871" t="s">
        <v>152</v>
      </c>
      <c r="C16" s="737" t="s">
        <v>350</v>
      </c>
      <c r="D16" s="264" t="s">
        <v>480</v>
      </c>
      <c r="E16" s="901"/>
      <c r="F16" s="902" t="s">
        <v>164</v>
      </c>
      <c r="G16" s="903" t="s">
        <v>197</v>
      </c>
      <c r="H16" s="909" t="s">
        <v>200</v>
      </c>
      <c r="I16" s="903" t="s">
        <v>164</v>
      </c>
      <c r="J16" s="908" t="s">
        <v>199</v>
      </c>
      <c r="K16" s="908" t="s">
        <v>199</v>
      </c>
      <c r="L16" s="903" t="s">
        <v>196</v>
      </c>
      <c r="M16" s="903" t="s">
        <v>164</v>
      </c>
      <c r="N16" s="903" t="s">
        <v>197</v>
      </c>
      <c r="O16" s="903" t="s">
        <v>195</v>
      </c>
      <c r="P16" s="903" t="s">
        <v>197</v>
      </c>
      <c r="Q16" s="903" t="s">
        <v>196</v>
      </c>
      <c r="R16" s="903" t="s">
        <v>195</v>
      </c>
      <c r="S16" s="903" t="s">
        <v>164</v>
      </c>
      <c r="T16" s="903" t="s">
        <v>202</v>
      </c>
      <c r="U16" s="903" t="s">
        <v>204</v>
      </c>
      <c r="V16" s="903" t="s">
        <v>197</v>
      </c>
      <c r="W16" s="903" t="s">
        <v>196</v>
      </c>
      <c r="X16" s="903" t="s">
        <v>164</v>
      </c>
      <c r="Y16" s="909" t="s">
        <v>200</v>
      </c>
      <c r="Z16" s="909" t="s">
        <v>200</v>
      </c>
      <c r="AA16" s="903" t="s">
        <v>164</v>
      </c>
      <c r="AB16" s="908" t="s">
        <v>199</v>
      </c>
      <c r="AC16" s="903" t="s">
        <v>202</v>
      </c>
      <c r="AD16" s="908" t="s">
        <v>199</v>
      </c>
      <c r="AE16" s="903" t="s">
        <v>164</v>
      </c>
      <c r="AF16" s="903" t="s">
        <v>164</v>
      </c>
      <c r="AG16" s="903" t="s">
        <v>164</v>
      </c>
      <c r="AH16" s="903" t="s">
        <v>197</v>
      </c>
      <c r="AI16" s="903" t="s">
        <v>197</v>
      </c>
      <c r="AJ16" s="904"/>
      <c r="AK16" s="236">
        <f t="shared" si="0"/>
        <v>6</v>
      </c>
      <c r="AL16" s="235">
        <f t="shared" si="3"/>
        <v>2</v>
      </c>
      <c r="AM16" s="235">
        <f t="shared" si="4"/>
        <v>3</v>
      </c>
      <c r="AN16" s="235">
        <f t="shared" si="5"/>
        <v>4</v>
      </c>
      <c r="AO16" s="237">
        <f t="shared" si="6"/>
        <v>3</v>
      </c>
      <c r="AP16" s="905">
        <f t="shared" si="2"/>
        <v>164</v>
      </c>
      <c r="AQ16" s="906">
        <f t="shared" si="1"/>
        <v>41</v>
      </c>
      <c r="AR16" s="907">
        <v>1</v>
      </c>
      <c r="AS16" s="898"/>
      <c r="AT16" s="898"/>
    </row>
    <row r="17" spans="1:46" s="899" customFormat="1" ht="13.5" customHeight="1">
      <c r="A17" s="900" t="s">
        <v>77</v>
      </c>
      <c r="B17" s="871" t="s">
        <v>152</v>
      </c>
      <c r="C17" s="235" t="s">
        <v>79</v>
      </c>
      <c r="D17" s="264" t="s">
        <v>482</v>
      </c>
      <c r="E17" s="901"/>
      <c r="F17" s="902" t="s">
        <v>164</v>
      </c>
      <c r="G17" s="903" t="s">
        <v>195</v>
      </c>
      <c r="H17" s="903" t="s">
        <v>197</v>
      </c>
      <c r="I17" s="903" t="s">
        <v>197</v>
      </c>
      <c r="J17" s="908" t="s">
        <v>199</v>
      </c>
      <c r="K17" s="903" t="s">
        <v>164</v>
      </c>
      <c r="L17" s="903" t="s">
        <v>202</v>
      </c>
      <c r="M17" s="903" t="s">
        <v>204</v>
      </c>
      <c r="N17" s="903" t="s">
        <v>197</v>
      </c>
      <c r="O17" s="903" t="s">
        <v>197</v>
      </c>
      <c r="P17" s="903" t="s">
        <v>164</v>
      </c>
      <c r="Q17" s="909" t="s">
        <v>200</v>
      </c>
      <c r="R17" s="903" t="s">
        <v>164</v>
      </c>
      <c r="S17" s="908" t="s">
        <v>199</v>
      </c>
      <c r="T17" s="903" t="s">
        <v>196</v>
      </c>
      <c r="U17" s="903" t="s">
        <v>202</v>
      </c>
      <c r="V17" s="903" t="s">
        <v>196</v>
      </c>
      <c r="W17" s="903" t="s">
        <v>164</v>
      </c>
      <c r="X17" s="909" t="s">
        <v>200</v>
      </c>
      <c r="Y17" s="903" t="s">
        <v>164</v>
      </c>
      <c r="Z17" s="903" t="s">
        <v>197</v>
      </c>
      <c r="AA17" s="903" t="s">
        <v>195</v>
      </c>
      <c r="AB17" s="903" t="s">
        <v>164</v>
      </c>
      <c r="AC17" s="903" t="s">
        <v>164</v>
      </c>
      <c r="AD17" s="908" t="s">
        <v>199</v>
      </c>
      <c r="AE17" s="903" t="s">
        <v>164</v>
      </c>
      <c r="AF17" s="903" t="s">
        <v>204</v>
      </c>
      <c r="AG17" s="903" t="s">
        <v>197</v>
      </c>
      <c r="AH17" s="909" t="s">
        <v>200</v>
      </c>
      <c r="AI17" s="903" t="s">
        <v>164</v>
      </c>
      <c r="AJ17" s="904"/>
      <c r="AK17" s="236">
        <f t="shared" si="0"/>
        <v>6</v>
      </c>
      <c r="AL17" s="235">
        <f t="shared" si="3"/>
        <v>2</v>
      </c>
      <c r="AM17" s="235">
        <f t="shared" si="4"/>
        <v>2</v>
      </c>
      <c r="AN17" s="235">
        <f t="shared" si="5"/>
        <v>3</v>
      </c>
      <c r="AO17" s="237">
        <f t="shared" si="6"/>
        <v>3</v>
      </c>
      <c r="AP17" s="905">
        <f t="shared" si="2"/>
        <v>152</v>
      </c>
      <c r="AQ17" s="906">
        <f t="shared" si="1"/>
        <v>38</v>
      </c>
      <c r="AR17" s="907">
        <v>1</v>
      </c>
      <c r="AS17" s="898"/>
      <c r="AT17" s="898"/>
    </row>
    <row r="18" spans="1:46" s="899" customFormat="1" ht="13.5" customHeight="1">
      <c r="A18" s="900" t="s">
        <v>77</v>
      </c>
      <c r="B18" s="871" t="s">
        <v>152</v>
      </c>
      <c r="C18" s="235" t="s">
        <v>79</v>
      </c>
      <c r="D18" s="264" t="s">
        <v>484</v>
      </c>
      <c r="E18" s="901"/>
      <c r="F18" s="911" t="s">
        <v>199</v>
      </c>
      <c r="G18" s="903" t="s">
        <v>164</v>
      </c>
      <c r="H18" s="909" t="s">
        <v>200</v>
      </c>
      <c r="I18" s="903" t="s">
        <v>164</v>
      </c>
      <c r="J18" s="903" t="s">
        <v>198</v>
      </c>
      <c r="K18" s="903" t="s">
        <v>195</v>
      </c>
      <c r="L18" s="903" t="s">
        <v>164</v>
      </c>
      <c r="M18" s="903" t="s">
        <v>196</v>
      </c>
      <c r="N18" s="903" t="s">
        <v>164</v>
      </c>
      <c r="O18" s="903" t="s">
        <v>202</v>
      </c>
      <c r="P18" s="908" t="s">
        <v>199</v>
      </c>
      <c r="Q18" s="903" t="s">
        <v>198</v>
      </c>
      <c r="R18" s="903" t="s">
        <v>164</v>
      </c>
      <c r="S18" s="903" t="s">
        <v>164</v>
      </c>
      <c r="T18" s="909" t="s">
        <v>200</v>
      </c>
      <c r="U18" s="903" t="s">
        <v>164</v>
      </c>
      <c r="V18" s="903" t="s">
        <v>197</v>
      </c>
      <c r="W18" s="903" t="s">
        <v>197</v>
      </c>
      <c r="X18" s="903" t="s">
        <v>196</v>
      </c>
      <c r="Y18" s="903" t="s">
        <v>164</v>
      </c>
      <c r="Z18" s="909" t="s">
        <v>200</v>
      </c>
      <c r="AA18" s="909" t="s">
        <v>200</v>
      </c>
      <c r="AB18" s="903" t="s">
        <v>164</v>
      </c>
      <c r="AC18" s="903" t="s">
        <v>195</v>
      </c>
      <c r="AD18" s="903" t="s">
        <v>197</v>
      </c>
      <c r="AE18" s="903" t="s">
        <v>196</v>
      </c>
      <c r="AF18" s="903" t="s">
        <v>164</v>
      </c>
      <c r="AG18" s="903" t="s">
        <v>196</v>
      </c>
      <c r="AH18" s="903" t="s">
        <v>197</v>
      </c>
      <c r="AI18" s="908" t="s">
        <v>199</v>
      </c>
      <c r="AJ18" s="904"/>
      <c r="AK18" s="236">
        <f t="shared" si="0"/>
        <v>4</v>
      </c>
      <c r="AL18" s="235">
        <f t="shared" si="3"/>
        <v>2</v>
      </c>
      <c r="AM18" s="235">
        <f t="shared" si="4"/>
        <v>4</v>
      </c>
      <c r="AN18" s="235">
        <f t="shared" si="5"/>
        <v>3</v>
      </c>
      <c r="AO18" s="237">
        <f t="shared" si="6"/>
        <v>4</v>
      </c>
      <c r="AP18" s="905">
        <f t="shared" si="2"/>
        <v>144</v>
      </c>
      <c r="AQ18" s="906">
        <f t="shared" si="1"/>
        <v>36</v>
      </c>
      <c r="AR18" s="907">
        <v>1</v>
      </c>
      <c r="AS18" s="898"/>
      <c r="AT18" s="898"/>
    </row>
    <row r="19" spans="1:46" s="899" customFormat="1" ht="13.5" customHeight="1">
      <c r="A19" s="900" t="s">
        <v>77</v>
      </c>
      <c r="B19" s="871" t="s">
        <v>152</v>
      </c>
      <c r="C19" s="235" t="s">
        <v>79</v>
      </c>
      <c r="D19" s="264" t="s">
        <v>486</v>
      </c>
      <c r="E19" s="901"/>
      <c r="F19" s="902" t="s">
        <v>196</v>
      </c>
      <c r="G19" s="903" t="s">
        <v>164</v>
      </c>
      <c r="H19" s="903" t="s">
        <v>164</v>
      </c>
      <c r="I19" s="909" t="s">
        <v>200</v>
      </c>
      <c r="J19" s="909" t="s">
        <v>200</v>
      </c>
      <c r="K19" s="903" t="s">
        <v>164</v>
      </c>
      <c r="L19" s="903" t="s">
        <v>164</v>
      </c>
      <c r="M19" s="908" t="s">
        <v>199</v>
      </c>
      <c r="N19" s="903" t="s">
        <v>196</v>
      </c>
      <c r="O19" s="903" t="s">
        <v>196</v>
      </c>
      <c r="P19" s="903" t="s">
        <v>164</v>
      </c>
      <c r="Q19" s="908" t="s">
        <v>199</v>
      </c>
      <c r="R19" s="903" t="s">
        <v>164</v>
      </c>
      <c r="S19" s="903" t="s">
        <v>202</v>
      </c>
      <c r="T19" s="903" t="s">
        <v>195</v>
      </c>
      <c r="U19" s="908" t="s">
        <v>199</v>
      </c>
      <c r="V19" s="903" t="s">
        <v>164</v>
      </c>
      <c r="W19" s="903" t="s">
        <v>164</v>
      </c>
      <c r="X19" s="903" t="s">
        <v>164</v>
      </c>
      <c r="Y19" s="903" t="s">
        <v>197</v>
      </c>
      <c r="Z19" s="903" t="s">
        <v>202</v>
      </c>
      <c r="AA19" s="908" t="s">
        <v>199</v>
      </c>
      <c r="AB19" s="903" t="s">
        <v>196</v>
      </c>
      <c r="AC19" s="903" t="s">
        <v>197</v>
      </c>
      <c r="AD19" s="903" t="s">
        <v>164</v>
      </c>
      <c r="AE19" s="903" t="s">
        <v>197</v>
      </c>
      <c r="AF19" s="903" t="s">
        <v>196</v>
      </c>
      <c r="AG19" s="903" t="s">
        <v>195</v>
      </c>
      <c r="AH19" s="903" t="s">
        <v>196</v>
      </c>
      <c r="AI19" s="903" t="s">
        <v>164</v>
      </c>
      <c r="AJ19" s="904"/>
      <c r="AK19" s="236">
        <f t="shared" si="0"/>
        <v>3</v>
      </c>
      <c r="AL19" s="235">
        <f t="shared" si="3"/>
        <v>2</v>
      </c>
      <c r="AM19" s="235">
        <f t="shared" si="4"/>
        <v>6</v>
      </c>
      <c r="AN19" s="235">
        <f t="shared" si="5"/>
        <v>4</v>
      </c>
      <c r="AO19" s="237">
        <f t="shared" si="6"/>
        <v>2</v>
      </c>
      <c r="AP19" s="905">
        <f t="shared" si="2"/>
        <v>152</v>
      </c>
      <c r="AQ19" s="906">
        <f t="shared" si="1"/>
        <v>38</v>
      </c>
      <c r="AR19" s="907">
        <v>1</v>
      </c>
      <c r="AS19" s="898"/>
      <c r="AT19" s="898"/>
    </row>
    <row r="20" spans="1:46" s="899" customFormat="1" ht="13.5" customHeight="1">
      <c r="A20" s="900" t="s">
        <v>77</v>
      </c>
      <c r="B20" s="871" t="s">
        <v>152</v>
      </c>
      <c r="C20" s="235" t="s">
        <v>79</v>
      </c>
      <c r="D20" s="264" t="s">
        <v>488</v>
      </c>
      <c r="E20" s="901"/>
      <c r="F20" s="902" t="s">
        <v>197</v>
      </c>
      <c r="G20" s="903" t="s">
        <v>204</v>
      </c>
      <c r="H20" s="908" t="s">
        <v>199</v>
      </c>
      <c r="I20" s="903" t="s">
        <v>164</v>
      </c>
      <c r="J20" s="903" t="s">
        <v>197</v>
      </c>
      <c r="K20" s="903" t="s">
        <v>202</v>
      </c>
      <c r="L20" s="903" t="s">
        <v>196</v>
      </c>
      <c r="M20" s="903" t="s">
        <v>197</v>
      </c>
      <c r="N20" s="903" t="s">
        <v>164</v>
      </c>
      <c r="O20" s="909" t="s">
        <v>200</v>
      </c>
      <c r="P20" s="903" t="s">
        <v>164</v>
      </c>
      <c r="Q20" s="903" t="s">
        <v>164</v>
      </c>
      <c r="R20" s="908" t="s">
        <v>199</v>
      </c>
      <c r="S20" s="903" t="s">
        <v>196</v>
      </c>
      <c r="T20" s="903" t="s">
        <v>164</v>
      </c>
      <c r="U20" s="903" t="s">
        <v>164</v>
      </c>
      <c r="V20" s="903" t="s">
        <v>195</v>
      </c>
      <c r="W20" s="903" t="s">
        <v>197</v>
      </c>
      <c r="X20" s="903" t="s">
        <v>164</v>
      </c>
      <c r="Y20" s="909" t="s">
        <v>200</v>
      </c>
      <c r="Z20" s="903" t="s">
        <v>164</v>
      </c>
      <c r="AA20" s="903" t="s">
        <v>197</v>
      </c>
      <c r="AB20" s="903" t="s">
        <v>197</v>
      </c>
      <c r="AC20" s="903" t="s">
        <v>164</v>
      </c>
      <c r="AD20" s="903" t="s">
        <v>197</v>
      </c>
      <c r="AE20" s="903" t="s">
        <v>197</v>
      </c>
      <c r="AF20" s="909" t="s">
        <v>200</v>
      </c>
      <c r="AG20" s="903" t="s">
        <v>164</v>
      </c>
      <c r="AH20" s="903" t="s">
        <v>204</v>
      </c>
      <c r="AI20" s="903" t="s">
        <v>197</v>
      </c>
      <c r="AJ20" s="904"/>
      <c r="AK20" s="236">
        <f t="shared" si="0"/>
        <v>9</v>
      </c>
      <c r="AL20" s="235">
        <f t="shared" si="3"/>
        <v>1</v>
      </c>
      <c r="AM20" s="235">
        <f t="shared" si="4"/>
        <v>2</v>
      </c>
      <c r="AN20" s="235">
        <f t="shared" si="5"/>
        <v>2</v>
      </c>
      <c r="AO20" s="237">
        <f t="shared" si="6"/>
        <v>3</v>
      </c>
      <c r="AP20" s="905">
        <f t="shared" si="2"/>
        <v>152</v>
      </c>
      <c r="AQ20" s="906">
        <f t="shared" si="1"/>
        <v>38</v>
      </c>
      <c r="AR20" s="907">
        <v>1</v>
      </c>
      <c r="AS20" s="898"/>
      <c r="AT20" s="898"/>
    </row>
    <row r="21" spans="1:46" s="899" customFormat="1" ht="13.5" customHeight="1">
      <c r="A21" s="900" t="s">
        <v>77</v>
      </c>
      <c r="B21" s="871" t="s">
        <v>152</v>
      </c>
      <c r="C21" s="481" t="s">
        <v>302</v>
      </c>
      <c r="D21" s="264" t="s">
        <v>490</v>
      </c>
      <c r="E21" s="901"/>
      <c r="F21" s="902" t="s">
        <v>202</v>
      </c>
      <c r="G21" s="908" t="s">
        <v>199</v>
      </c>
      <c r="H21" s="903" t="s">
        <v>164</v>
      </c>
      <c r="I21" s="903" t="s">
        <v>196</v>
      </c>
      <c r="J21" s="903" t="s">
        <v>164</v>
      </c>
      <c r="K21" s="909" t="s">
        <v>200</v>
      </c>
      <c r="L21" s="909" t="s">
        <v>200</v>
      </c>
      <c r="M21" s="903" t="s">
        <v>164</v>
      </c>
      <c r="N21" s="903" t="s">
        <v>164</v>
      </c>
      <c r="O21" s="903" t="s">
        <v>197</v>
      </c>
      <c r="P21" s="903" t="s">
        <v>196</v>
      </c>
      <c r="Q21" s="903" t="s">
        <v>164</v>
      </c>
      <c r="R21" s="909" t="s">
        <v>200</v>
      </c>
      <c r="S21" s="903" t="s">
        <v>164</v>
      </c>
      <c r="T21" s="903" t="s">
        <v>164</v>
      </c>
      <c r="U21" s="903" t="s">
        <v>197</v>
      </c>
      <c r="V21" s="903" t="s">
        <v>197</v>
      </c>
      <c r="W21" s="903" t="s">
        <v>196</v>
      </c>
      <c r="X21" s="908" t="s">
        <v>199</v>
      </c>
      <c r="Y21" s="903" t="s">
        <v>164</v>
      </c>
      <c r="Z21" s="903" t="s">
        <v>195</v>
      </c>
      <c r="AA21" s="903" t="s">
        <v>197</v>
      </c>
      <c r="AB21" s="903" t="s">
        <v>195</v>
      </c>
      <c r="AC21" s="903" t="s">
        <v>197</v>
      </c>
      <c r="AD21" s="903" t="s">
        <v>195</v>
      </c>
      <c r="AE21" s="903" t="s">
        <v>164</v>
      </c>
      <c r="AF21" s="903" t="s">
        <v>197</v>
      </c>
      <c r="AG21" s="903" t="s">
        <v>202</v>
      </c>
      <c r="AH21" s="908" t="s">
        <v>199</v>
      </c>
      <c r="AI21" s="903" t="s">
        <v>202</v>
      </c>
      <c r="AJ21" s="904"/>
      <c r="AK21" s="236">
        <f t="shared" si="0"/>
        <v>6</v>
      </c>
      <c r="AL21" s="235">
        <f t="shared" si="3"/>
        <v>3</v>
      </c>
      <c r="AM21" s="235">
        <f t="shared" si="4"/>
        <v>3</v>
      </c>
      <c r="AN21" s="235">
        <f t="shared" si="5"/>
        <v>3</v>
      </c>
      <c r="AO21" s="237">
        <f t="shared" si="6"/>
        <v>3</v>
      </c>
      <c r="AP21" s="905">
        <f t="shared" si="2"/>
        <v>168</v>
      </c>
      <c r="AQ21" s="906">
        <f t="shared" si="1"/>
        <v>42</v>
      </c>
      <c r="AR21" s="907">
        <v>1</v>
      </c>
      <c r="AS21" s="898"/>
      <c r="AT21" s="898"/>
    </row>
    <row r="22" spans="1:46" s="899" customFormat="1" ht="13.5" customHeight="1">
      <c r="A22" s="900" t="s">
        <v>77</v>
      </c>
      <c r="B22" s="871" t="s">
        <v>152</v>
      </c>
      <c r="C22" s="481" t="s">
        <v>302</v>
      </c>
      <c r="D22" s="264" t="s">
        <v>492</v>
      </c>
      <c r="E22" s="901"/>
      <c r="F22" s="902" t="s">
        <v>164</v>
      </c>
      <c r="G22" s="903" t="s">
        <v>197</v>
      </c>
      <c r="H22" s="903" t="s">
        <v>164</v>
      </c>
      <c r="I22" s="903" t="s">
        <v>197</v>
      </c>
      <c r="J22" s="903" t="s">
        <v>202</v>
      </c>
      <c r="K22" s="908" t="s">
        <v>199</v>
      </c>
      <c r="L22" s="908" t="s">
        <v>199</v>
      </c>
      <c r="M22" s="903" t="s">
        <v>164</v>
      </c>
      <c r="N22" s="909" t="s">
        <v>200</v>
      </c>
      <c r="O22" s="903" t="s">
        <v>164</v>
      </c>
      <c r="P22" s="909" t="s">
        <v>200</v>
      </c>
      <c r="Q22" s="903" t="s">
        <v>164</v>
      </c>
      <c r="R22" s="903" t="s">
        <v>196</v>
      </c>
      <c r="S22" s="903" t="s">
        <v>197</v>
      </c>
      <c r="T22" s="903" t="s">
        <v>164</v>
      </c>
      <c r="U22" s="903" t="s">
        <v>197</v>
      </c>
      <c r="V22" s="909" t="s">
        <v>200</v>
      </c>
      <c r="W22" s="903" t="s">
        <v>164</v>
      </c>
      <c r="X22" s="903" t="s">
        <v>195</v>
      </c>
      <c r="Y22" s="908" t="s">
        <v>199</v>
      </c>
      <c r="Z22" s="903" t="s">
        <v>196</v>
      </c>
      <c r="AA22" s="903" t="s">
        <v>202</v>
      </c>
      <c r="AB22" s="903" t="s">
        <v>164</v>
      </c>
      <c r="AC22" s="903" t="s">
        <v>196</v>
      </c>
      <c r="AD22" s="903" t="s">
        <v>195</v>
      </c>
      <c r="AE22" s="903" t="s">
        <v>164</v>
      </c>
      <c r="AF22" s="903" t="s">
        <v>197</v>
      </c>
      <c r="AG22" s="909" t="s">
        <v>200</v>
      </c>
      <c r="AH22" s="903" t="s">
        <v>164</v>
      </c>
      <c r="AI22" s="903" t="s">
        <v>195</v>
      </c>
      <c r="AJ22" s="904"/>
      <c r="AK22" s="236">
        <f t="shared" si="0"/>
        <v>5</v>
      </c>
      <c r="AL22" s="235">
        <f t="shared" si="3"/>
        <v>3</v>
      </c>
      <c r="AM22" s="235">
        <f t="shared" si="4"/>
        <v>3</v>
      </c>
      <c r="AN22" s="235">
        <f t="shared" si="5"/>
        <v>3</v>
      </c>
      <c r="AO22" s="237">
        <f t="shared" si="6"/>
        <v>4</v>
      </c>
      <c r="AP22" s="905">
        <f t="shared" si="2"/>
        <v>160</v>
      </c>
      <c r="AQ22" s="906">
        <f t="shared" si="1"/>
        <v>40</v>
      </c>
      <c r="AR22" s="907">
        <v>1</v>
      </c>
      <c r="AS22" s="898"/>
      <c r="AT22" s="898"/>
    </row>
    <row r="23" spans="1:46" s="899" customFormat="1" ht="13.5" customHeight="1">
      <c r="A23" s="900" t="s">
        <v>77</v>
      </c>
      <c r="B23" s="871" t="s">
        <v>152</v>
      </c>
      <c r="C23" s="235" t="s">
        <v>79</v>
      </c>
      <c r="D23" s="264" t="s">
        <v>494</v>
      </c>
      <c r="E23" s="901"/>
      <c r="F23" s="902" t="s">
        <v>164</v>
      </c>
      <c r="G23" s="903" t="s">
        <v>164</v>
      </c>
      <c r="H23" s="903" t="s">
        <v>196</v>
      </c>
      <c r="I23" s="903" t="s">
        <v>195</v>
      </c>
      <c r="J23" s="903" t="s">
        <v>195</v>
      </c>
      <c r="K23" s="903" t="s">
        <v>197</v>
      </c>
      <c r="L23" s="903" t="s">
        <v>164</v>
      </c>
      <c r="M23" s="903" t="s">
        <v>197</v>
      </c>
      <c r="N23" s="908" t="s">
        <v>199</v>
      </c>
      <c r="O23" s="903" t="s">
        <v>164</v>
      </c>
      <c r="P23" s="903" t="s">
        <v>202</v>
      </c>
      <c r="Q23" s="903" t="s">
        <v>202</v>
      </c>
      <c r="R23" s="903" t="s">
        <v>197</v>
      </c>
      <c r="S23" s="903" t="s">
        <v>164</v>
      </c>
      <c r="T23" s="908" t="s">
        <v>199</v>
      </c>
      <c r="U23" s="903" t="s">
        <v>196</v>
      </c>
      <c r="V23" s="903" t="s">
        <v>164</v>
      </c>
      <c r="W23" s="903" t="s">
        <v>164</v>
      </c>
      <c r="X23" s="903" t="s">
        <v>197</v>
      </c>
      <c r="Y23" s="903" t="s">
        <v>197</v>
      </c>
      <c r="Z23" s="903" t="s">
        <v>164</v>
      </c>
      <c r="AA23" s="903" t="s">
        <v>195</v>
      </c>
      <c r="AB23" s="903" t="s">
        <v>204</v>
      </c>
      <c r="AC23" s="903" t="s">
        <v>164</v>
      </c>
      <c r="AD23" s="909" t="s">
        <v>200</v>
      </c>
      <c r="AE23" s="909" t="s">
        <v>200</v>
      </c>
      <c r="AF23" s="903" t="s">
        <v>164</v>
      </c>
      <c r="AG23" s="908" t="s">
        <v>199</v>
      </c>
      <c r="AH23" s="903" t="s">
        <v>202</v>
      </c>
      <c r="AI23" s="903" t="s">
        <v>196</v>
      </c>
      <c r="AJ23" s="904"/>
      <c r="AK23" s="236">
        <f t="shared" si="0"/>
        <v>5</v>
      </c>
      <c r="AL23" s="235">
        <f t="shared" si="3"/>
        <v>3</v>
      </c>
      <c r="AM23" s="235">
        <f t="shared" si="4"/>
        <v>3</v>
      </c>
      <c r="AN23" s="235">
        <f t="shared" si="5"/>
        <v>3</v>
      </c>
      <c r="AO23" s="237">
        <f t="shared" si="6"/>
        <v>2</v>
      </c>
      <c r="AP23" s="905">
        <f t="shared" si="2"/>
        <v>156</v>
      </c>
      <c r="AQ23" s="906">
        <f t="shared" si="1"/>
        <v>39</v>
      </c>
      <c r="AR23" s="907">
        <v>1</v>
      </c>
      <c r="AS23" s="898"/>
      <c r="AT23" s="898"/>
    </row>
    <row r="24" spans="1:46" s="899" customFormat="1" ht="13.5" customHeight="1">
      <c r="A24" s="900" t="s">
        <v>77</v>
      </c>
      <c r="B24" s="871" t="s">
        <v>152</v>
      </c>
      <c r="C24" s="235" t="s">
        <v>79</v>
      </c>
      <c r="D24" s="264" t="s">
        <v>496</v>
      </c>
      <c r="E24" s="901"/>
      <c r="F24" s="910" t="s">
        <v>200</v>
      </c>
      <c r="G24" s="909" t="s">
        <v>200</v>
      </c>
      <c r="H24" s="903" t="s">
        <v>164</v>
      </c>
      <c r="I24" s="903" t="s">
        <v>202</v>
      </c>
      <c r="J24" s="903" t="s">
        <v>196</v>
      </c>
      <c r="K24" s="903" t="s">
        <v>197</v>
      </c>
      <c r="L24" s="903" t="s">
        <v>195</v>
      </c>
      <c r="M24" s="903" t="s">
        <v>164</v>
      </c>
      <c r="N24" s="903" t="s">
        <v>195</v>
      </c>
      <c r="O24" s="903" t="s">
        <v>164</v>
      </c>
      <c r="P24" s="903" t="s">
        <v>197</v>
      </c>
      <c r="Q24" s="903" t="s">
        <v>197</v>
      </c>
      <c r="R24" s="903" t="s">
        <v>164</v>
      </c>
      <c r="S24" s="909" t="s">
        <v>200</v>
      </c>
      <c r="T24" s="903" t="s">
        <v>164</v>
      </c>
      <c r="U24" s="903" t="s">
        <v>204</v>
      </c>
      <c r="V24" s="908" t="s">
        <v>199</v>
      </c>
      <c r="W24" s="908" t="s">
        <v>199</v>
      </c>
      <c r="X24" s="903" t="s">
        <v>202</v>
      </c>
      <c r="Y24" s="903" t="s">
        <v>164</v>
      </c>
      <c r="Z24" s="903" t="s">
        <v>197</v>
      </c>
      <c r="AA24" s="903" t="s">
        <v>195</v>
      </c>
      <c r="AB24" s="908" t="s">
        <v>199</v>
      </c>
      <c r="AC24" s="908" t="s">
        <v>199</v>
      </c>
      <c r="AD24" s="903" t="s">
        <v>164</v>
      </c>
      <c r="AE24" s="903" t="s">
        <v>195</v>
      </c>
      <c r="AF24" s="903" t="s">
        <v>202</v>
      </c>
      <c r="AG24" s="903" t="s">
        <v>164</v>
      </c>
      <c r="AH24" s="903" t="s">
        <v>164</v>
      </c>
      <c r="AI24" s="909" t="s">
        <v>200</v>
      </c>
      <c r="AJ24" s="904"/>
      <c r="AK24" s="236">
        <f>COUNTIF(F24:AJ24,"早")</f>
        <v>4</v>
      </c>
      <c r="AL24" s="235">
        <f>COUNTIF(F24:AJ24,"普")</f>
        <v>4</v>
      </c>
      <c r="AM24" s="235">
        <f>COUNTIF(F24:AJ24,"中")</f>
        <v>1</v>
      </c>
      <c r="AN24" s="235">
        <f>COUNTIF(F24:AJ24,"遅")</f>
        <v>4</v>
      </c>
      <c r="AO24" s="237">
        <f>COUNTIF(F24:AJ24,"夜")</f>
        <v>4</v>
      </c>
      <c r="AP24" s="905">
        <f t="shared" si="2"/>
        <v>164</v>
      </c>
      <c r="AQ24" s="906">
        <f t="shared" si="1"/>
        <v>41</v>
      </c>
      <c r="AR24" s="907">
        <v>1</v>
      </c>
      <c r="AS24" s="898"/>
      <c r="AT24" s="898"/>
    </row>
    <row r="25" spans="1:46" s="899" customFormat="1" ht="13.5" customHeight="1">
      <c r="A25" s="900" t="s">
        <v>77</v>
      </c>
      <c r="B25" s="871" t="s">
        <v>152</v>
      </c>
      <c r="C25" s="235" t="s">
        <v>79</v>
      </c>
      <c r="D25" s="264" t="s">
        <v>498</v>
      </c>
      <c r="E25" s="901"/>
      <c r="F25" s="902" t="s">
        <v>164</v>
      </c>
      <c r="G25" s="903" t="s">
        <v>197</v>
      </c>
      <c r="H25" s="903" t="s">
        <v>195</v>
      </c>
      <c r="I25" s="903" t="s">
        <v>164</v>
      </c>
      <c r="J25" s="903" t="s">
        <v>197</v>
      </c>
      <c r="K25" s="903" t="s">
        <v>164</v>
      </c>
      <c r="L25" s="903" t="s">
        <v>197</v>
      </c>
      <c r="M25" s="909" t="s">
        <v>200</v>
      </c>
      <c r="N25" s="903" t="s">
        <v>164</v>
      </c>
      <c r="O25" s="908" t="s">
        <v>199</v>
      </c>
      <c r="P25" s="903" t="s">
        <v>164</v>
      </c>
      <c r="Q25" s="903" t="s">
        <v>196</v>
      </c>
      <c r="R25" s="903" t="s">
        <v>197</v>
      </c>
      <c r="S25" s="903" t="s">
        <v>197</v>
      </c>
      <c r="T25" s="903" t="s">
        <v>197</v>
      </c>
      <c r="U25" s="903" t="s">
        <v>204</v>
      </c>
      <c r="V25" s="903" t="s">
        <v>164</v>
      </c>
      <c r="W25" s="909" t="s">
        <v>200</v>
      </c>
      <c r="X25" s="903" t="s">
        <v>164</v>
      </c>
      <c r="Y25" s="903" t="s">
        <v>202</v>
      </c>
      <c r="Z25" s="903" t="s">
        <v>164</v>
      </c>
      <c r="AA25" s="903" t="s">
        <v>196</v>
      </c>
      <c r="AB25" s="903" t="s">
        <v>197</v>
      </c>
      <c r="AC25" s="909" t="s">
        <v>200</v>
      </c>
      <c r="AD25" s="903" t="s">
        <v>164</v>
      </c>
      <c r="AE25" s="908" t="s">
        <v>199</v>
      </c>
      <c r="AF25" s="908" t="s">
        <v>199</v>
      </c>
      <c r="AG25" s="903" t="s">
        <v>164</v>
      </c>
      <c r="AH25" s="903" t="s">
        <v>195</v>
      </c>
      <c r="AI25" s="903" t="s">
        <v>197</v>
      </c>
      <c r="AJ25" s="904"/>
      <c r="AK25" s="236">
        <f>COUNTIF(F25:AJ25,"早")</f>
        <v>8</v>
      </c>
      <c r="AL25" s="235">
        <f>COUNTIF(F25:AJ25,"普")</f>
        <v>2</v>
      </c>
      <c r="AM25" s="235">
        <f>COUNTIF(F25:AJ25,"中")</f>
        <v>2</v>
      </c>
      <c r="AN25" s="235">
        <f>COUNTIF(F25:AJ25,"遅")</f>
        <v>3</v>
      </c>
      <c r="AO25" s="237">
        <f>COUNTIF(F25:AJ25,"夜")</f>
        <v>3</v>
      </c>
      <c r="AP25" s="905">
        <f t="shared" si="2"/>
        <v>156</v>
      </c>
      <c r="AQ25" s="906">
        <f t="shared" si="1"/>
        <v>39</v>
      </c>
      <c r="AR25" s="907">
        <v>1</v>
      </c>
      <c r="AS25" s="898"/>
      <c r="AT25" s="898"/>
    </row>
    <row r="26" spans="1:46" s="899" customFormat="1" ht="13.5" customHeight="1">
      <c r="A26" s="900" t="s">
        <v>77</v>
      </c>
      <c r="B26" s="871" t="s">
        <v>152</v>
      </c>
      <c r="C26" s="235" t="s">
        <v>79</v>
      </c>
      <c r="D26" s="264" t="s">
        <v>500</v>
      </c>
      <c r="E26" s="901"/>
      <c r="F26" s="902" t="s">
        <v>197</v>
      </c>
      <c r="G26" s="903" t="s">
        <v>196</v>
      </c>
      <c r="H26" s="903" t="s">
        <v>197</v>
      </c>
      <c r="I26" s="908" t="s">
        <v>199</v>
      </c>
      <c r="J26" s="903" t="s">
        <v>164</v>
      </c>
      <c r="K26" s="903" t="s">
        <v>196</v>
      </c>
      <c r="L26" s="903" t="s">
        <v>197</v>
      </c>
      <c r="M26" s="903" t="s">
        <v>195</v>
      </c>
      <c r="N26" s="903" t="s">
        <v>164</v>
      </c>
      <c r="O26" s="903" t="s">
        <v>164</v>
      </c>
      <c r="P26" s="903" t="s">
        <v>197</v>
      </c>
      <c r="Q26" s="903" t="s">
        <v>197</v>
      </c>
      <c r="R26" s="903" t="s">
        <v>164</v>
      </c>
      <c r="S26" s="903" t="s">
        <v>164</v>
      </c>
      <c r="T26" s="903" t="s">
        <v>197</v>
      </c>
      <c r="U26" s="909" t="s">
        <v>200</v>
      </c>
      <c r="V26" s="903" t="s">
        <v>164</v>
      </c>
      <c r="W26" s="903" t="s">
        <v>195</v>
      </c>
      <c r="X26" s="903" t="s">
        <v>197</v>
      </c>
      <c r="Y26" s="903" t="s">
        <v>196</v>
      </c>
      <c r="Z26" s="908" t="s">
        <v>199</v>
      </c>
      <c r="AA26" s="903" t="s">
        <v>164</v>
      </c>
      <c r="AB26" s="909" t="s">
        <v>200</v>
      </c>
      <c r="AC26" s="903" t="s">
        <v>164</v>
      </c>
      <c r="AD26" s="903" t="s">
        <v>196</v>
      </c>
      <c r="AE26" s="903" t="s">
        <v>202</v>
      </c>
      <c r="AF26" s="903" t="s">
        <v>195</v>
      </c>
      <c r="AG26" s="903" t="s">
        <v>197</v>
      </c>
      <c r="AH26" s="903" t="s">
        <v>164</v>
      </c>
      <c r="AI26" s="903" t="s">
        <v>164</v>
      </c>
      <c r="AJ26" s="904"/>
      <c r="AK26" s="236">
        <f>COUNTIF(F26:AJ26,"早")</f>
        <v>8</v>
      </c>
      <c r="AL26" s="235">
        <f>COUNTIF(F26:AJ26,"普")</f>
        <v>3</v>
      </c>
      <c r="AM26" s="235">
        <f>COUNTIF(F26:AJ26,"中")</f>
        <v>4</v>
      </c>
      <c r="AN26" s="235">
        <f>COUNTIF(F26:AJ26,"遅")</f>
        <v>2</v>
      </c>
      <c r="AO26" s="237">
        <f>COUNTIF(F26:AJ26,"夜")</f>
        <v>2</v>
      </c>
      <c r="AP26" s="905">
        <f t="shared" si="2"/>
        <v>160</v>
      </c>
      <c r="AQ26" s="906">
        <f t="shared" si="1"/>
        <v>40</v>
      </c>
      <c r="AR26" s="907">
        <v>1</v>
      </c>
      <c r="AS26" s="898"/>
      <c r="AT26" s="898"/>
    </row>
    <row r="27" spans="1:46" s="899" customFormat="1" ht="13.5" customHeight="1">
      <c r="A27" s="900" t="s">
        <v>77</v>
      </c>
      <c r="B27" s="871" t="s">
        <v>152</v>
      </c>
      <c r="C27" s="871" t="s">
        <v>388</v>
      </c>
      <c r="D27" s="264" t="s">
        <v>502</v>
      </c>
      <c r="E27" s="901"/>
      <c r="F27" s="902" t="s">
        <v>195</v>
      </c>
      <c r="G27" s="903" t="s">
        <v>195</v>
      </c>
      <c r="H27" s="903" t="s">
        <v>195</v>
      </c>
      <c r="I27" s="903" t="s">
        <v>195</v>
      </c>
      <c r="J27" s="903" t="s">
        <v>164</v>
      </c>
      <c r="K27" s="903" t="s">
        <v>164</v>
      </c>
      <c r="L27" s="903" t="s">
        <v>195</v>
      </c>
      <c r="M27" s="903" t="s">
        <v>195</v>
      </c>
      <c r="N27" s="903" t="s">
        <v>195</v>
      </c>
      <c r="O27" s="903" t="s">
        <v>195</v>
      </c>
      <c r="P27" s="903" t="s">
        <v>195</v>
      </c>
      <c r="Q27" s="903" t="s">
        <v>164</v>
      </c>
      <c r="R27" s="903" t="s">
        <v>164</v>
      </c>
      <c r="S27" s="903" t="s">
        <v>165</v>
      </c>
      <c r="T27" s="903" t="s">
        <v>195</v>
      </c>
      <c r="U27" s="903" t="s">
        <v>195</v>
      </c>
      <c r="V27" s="903" t="s">
        <v>195</v>
      </c>
      <c r="W27" s="903" t="s">
        <v>195</v>
      </c>
      <c r="X27" s="903" t="s">
        <v>164</v>
      </c>
      <c r="Y27" s="903" t="s">
        <v>164</v>
      </c>
      <c r="Z27" s="903" t="s">
        <v>195</v>
      </c>
      <c r="AA27" s="903" t="s">
        <v>195</v>
      </c>
      <c r="AB27" s="903" t="s">
        <v>195</v>
      </c>
      <c r="AC27" s="903" t="s">
        <v>195</v>
      </c>
      <c r="AD27" s="903" t="s">
        <v>195</v>
      </c>
      <c r="AE27" s="903" t="s">
        <v>164</v>
      </c>
      <c r="AF27" s="903" t="s">
        <v>164</v>
      </c>
      <c r="AG27" s="903" t="s">
        <v>195</v>
      </c>
      <c r="AH27" s="903" t="s">
        <v>164</v>
      </c>
      <c r="AI27" s="903" t="s">
        <v>195</v>
      </c>
      <c r="AJ27" s="904"/>
      <c r="AK27" s="236">
        <f t="shared" si="0"/>
        <v>1</v>
      </c>
      <c r="AL27" s="235">
        <f t="shared" si="3"/>
        <v>20</v>
      </c>
      <c r="AM27" s="235">
        <f t="shared" si="4"/>
        <v>0</v>
      </c>
      <c r="AN27" s="235">
        <f t="shared" si="5"/>
        <v>0</v>
      </c>
      <c r="AO27" s="237">
        <f t="shared" si="6"/>
        <v>0</v>
      </c>
      <c r="AP27" s="905">
        <f t="shared" si="2"/>
        <v>168</v>
      </c>
      <c r="AQ27" s="906">
        <f t="shared" si="1"/>
        <v>42</v>
      </c>
      <c r="AR27" s="907">
        <v>1</v>
      </c>
      <c r="AS27" s="898"/>
      <c r="AT27" s="898"/>
    </row>
    <row r="28" spans="1:46" s="899" customFormat="1" ht="13.5" customHeight="1">
      <c r="A28" s="912" t="s">
        <v>77</v>
      </c>
      <c r="B28" s="235" t="s">
        <v>191</v>
      </c>
      <c r="C28" s="871" t="s">
        <v>388</v>
      </c>
      <c r="D28" s="264" t="s">
        <v>504</v>
      </c>
      <c r="E28" s="901"/>
      <c r="F28" s="902" t="s">
        <v>170</v>
      </c>
      <c r="G28" s="903" t="s">
        <v>170</v>
      </c>
      <c r="H28" s="903" t="s">
        <v>170</v>
      </c>
      <c r="I28" s="903" t="s">
        <v>170</v>
      </c>
      <c r="J28" s="903" t="s">
        <v>164</v>
      </c>
      <c r="K28" s="903" t="s">
        <v>164</v>
      </c>
      <c r="L28" s="903" t="s">
        <v>170</v>
      </c>
      <c r="M28" s="903" t="s">
        <v>170</v>
      </c>
      <c r="N28" s="903" t="s">
        <v>170</v>
      </c>
      <c r="O28" s="903" t="s">
        <v>170</v>
      </c>
      <c r="P28" s="903" t="s">
        <v>170</v>
      </c>
      <c r="Q28" s="903" t="s">
        <v>164</v>
      </c>
      <c r="R28" s="903" t="s">
        <v>164</v>
      </c>
      <c r="S28" s="903" t="s">
        <v>168</v>
      </c>
      <c r="T28" s="903" t="s">
        <v>170</v>
      </c>
      <c r="U28" s="903" t="s">
        <v>170</v>
      </c>
      <c r="V28" s="903" t="s">
        <v>170</v>
      </c>
      <c r="W28" s="903" t="s">
        <v>170</v>
      </c>
      <c r="X28" s="903" t="s">
        <v>164</v>
      </c>
      <c r="Y28" s="903" t="s">
        <v>164</v>
      </c>
      <c r="Z28" s="903" t="s">
        <v>170</v>
      </c>
      <c r="AA28" s="903" t="s">
        <v>170</v>
      </c>
      <c r="AB28" s="903" t="s">
        <v>170</v>
      </c>
      <c r="AC28" s="903" t="s">
        <v>170</v>
      </c>
      <c r="AD28" s="903" t="s">
        <v>170</v>
      </c>
      <c r="AE28" s="903" t="s">
        <v>164</v>
      </c>
      <c r="AF28" s="903" t="s">
        <v>164</v>
      </c>
      <c r="AG28" s="903" t="s">
        <v>170</v>
      </c>
      <c r="AH28" s="903" t="s">
        <v>164</v>
      </c>
      <c r="AI28" s="903" t="s">
        <v>170</v>
      </c>
      <c r="AJ28" s="904"/>
      <c r="AK28" s="236">
        <f t="shared" si="0"/>
        <v>0</v>
      </c>
      <c r="AL28" s="235">
        <f t="shared" si="3"/>
        <v>1</v>
      </c>
      <c r="AM28" s="235">
        <f t="shared" si="4"/>
        <v>0</v>
      </c>
      <c r="AN28" s="235">
        <f t="shared" si="5"/>
        <v>0</v>
      </c>
      <c r="AO28" s="237">
        <f t="shared" si="6"/>
        <v>0</v>
      </c>
      <c r="AP28" s="905">
        <f t="shared" si="2"/>
        <v>108</v>
      </c>
      <c r="AQ28" s="906">
        <f t="shared" si="1"/>
        <v>27</v>
      </c>
      <c r="AR28" s="907">
        <f>(AQ28/Q$46*M$50/Q$54)-0.05</f>
        <v>0.625</v>
      </c>
      <c r="AS28" s="898"/>
      <c r="AT28" s="898"/>
    </row>
    <row r="29" spans="1:46" s="899" customFormat="1" ht="13.5" customHeight="1">
      <c r="A29" s="912" t="s">
        <v>77</v>
      </c>
      <c r="B29" s="235" t="s">
        <v>162</v>
      </c>
      <c r="C29" s="873" t="s">
        <v>302</v>
      </c>
      <c r="D29" s="264" t="s">
        <v>506</v>
      </c>
      <c r="E29" s="901"/>
      <c r="F29" s="902" t="s">
        <v>161</v>
      </c>
      <c r="G29" s="903" t="s">
        <v>201</v>
      </c>
      <c r="H29" s="903" t="s">
        <v>161</v>
      </c>
      <c r="I29" s="903" t="s">
        <v>161</v>
      </c>
      <c r="J29" s="903" t="s">
        <v>164</v>
      </c>
      <c r="K29" s="903" t="s">
        <v>164</v>
      </c>
      <c r="L29" s="903" t="s">
        <v>161</v>
      </c>
      <c r="M29" s="903" t="s">
        <v>161</v>
      </c>
      <c r="N29" s="903" t="s">
        <v>201</v>
      </c>
      <c r="O29" s="903" t="s">
        <v>161</v>
      </c>
      <c r="P29" s="903" t="s">
        <v>161</v>
      </c>
      <c r="Q29" s="903" t="s">
        <v>164</v>
      </c>
      <c r="R29" s="903" t="s">
        <v>164</v>
      </c>
      <c r="S29" s="903" t="s">
        <v>170</v>
      </c>
      <c r="T29" s="903" t="s">
        <v>161</v>
      </c>
      <c r="U29" s="903" t="s">
        <v>201</v>
      </c>
      <c r="V29" s="903" t="s">
        <v>161</v>
      </c>
      <c r="W29" s="903" t="s">
        <v>161</v>
      </c>
      <c r="X29" s="903" t="s">
        <v>164</v>
      </c>
      <c r="Y29" s="903" t="s">
        <v>164</v>
      </c>
      <c r="Z29" s="903" t="s">
        <v>161</v>
      </c>
      <c r="AA29" s="903" t="s">
        <v>161</v>
      </c>
      <c r="AB29" s="903" t="s">
        <v>201</v>
      </c>
      <c r="AC29" s="903" t="s">
        <v>161</v>
      </c>
      <c r="AD29" s="903" t="s">
        <v>161</v>
      </c>
      <c r="AE29" s="903" t="s">
        <v>164</v>
      </c>
      <c r="AF29" s="903" t="s">
        <v>164</v>
      </c>
      <c r="AG29" s="903" t="s">
        <v>161</v>
      </c>
      <c r="AH29" s="903" t="s">
        <v>164</v>
      </c>
      <c r="AI29" s="903" t="s">
        <v>201</v>
      </c>
      <c r="AJ29" s="904"/>
      <c r="AK29" s="236">
        <f t="shared" si="0"/>
        <v>0</v>
      </c>
      <c r="AL29" s="235">
        <f t="shared" si="3"/>
        <v>0</v>
      </c>
      <c r="AM29" s="235">
        <f t="shared" si="4"/>
        <v>0</v>
      </c>
      <c r="AN29" s="235">
        <f t="shared" si="5"/>
        <v>0</v>
      </c>
      <c r="AO29" s="237">
        <f t="shared" si="6"/>
        <v>0</v>
      </c>
      <c r="AP29" s="905">
        <f t="shared" si="2"/>
        <v>133.75</v>
      </c>
      <c r="AQ29" s="906">
        <f t="shared" si="1"/>
        <v>33.4375</v>
      </c>
      <c r="AR29" s="907">
        <f>(AQ29/Q$46*M$50/Q$54)-0.05</f>
        <v>0.7859375</v>
      </c>
      <c r="AS29" s="898"/>
      <c r="AT29" s="898"/>
    </row>
    <row r="30" spans="1:46" s="899" customFormat="1" ht="13.5" customHeight="1" thickBot="1">
      <c r="A30" s="912" t="s">
        <v>77</v>
      </c>
      <c r="B30" s="238" t="s">
        <v>162</v>
      </c>
      <c r="C30" s="913" t="s">
        <v>388</v>
      </c>
      <c r="D30" s="265" t="s">
        <v>508</v>
      </c>
      <c r="E30" s="914"/>
      <c r="F30" s="915" t="s">
        <v>164</v>
      </c>
      <c r="G30" s="916" t="s">
        <v>201</v>
      </c>
      <c r="H30" s="916" t="s">
        <v>164</v>
      </c>
      <c r="I30" s="916" t="s">
        <v>164</v>
      </c>
      <c r="J30" s="916" t="s">
        <v>201</v>
      </c>
      <c r="K30" s="916" t="s">
        <v>201</v>
      </c>
      <c r="L30" s="916" t="s">
        <v>201</v>
      </c>
      <c r="M30" s="916" t="s">
        <v>201</v>
      </c>
      <c r="N30" s="916" t="s">
        <v>201</v>
      </c>
      <c r="O30" s="916" t="s">
        <v>164</v>
      </c>
      <c r="P30" s="916" t="s">
        <v>164</v>
      </c>
      <c r="Q30" s="916" t="s">
        <v>201</v>
      </c>
      <c r="R30" s="916" t="s">
        <v>201</v>
      </c>
      <c r="S30" s="916" t="s">
        <v>161</v>
      </c>
      <c r="T30" s="916" t="s">
        <v>201</v>
      </c>
      <c r="U30" s="916" t="s">
        <v>201</v>
      </c>
      <c r="V30" s="916" t="s">
        <v>164</v>
      </c>
      <c r="W30" s="916" t="s">
        <v>164</v>
      </c>
      <c r="X30" s="916" t="s">
        <v>201</v>
      </c>
      <c r="Y30" s="916" t="s">
        <v>201</v>
      </c>
      <c r="Z30" s="916" t="s">
        <v>201</v>
      </c>
      <c r="AA30" s="916" t="s">
        <v>201</v>
      </c>
      <c r="AB30" s="916" t="s">
        <v>201</v>
      </c>
      <c r="AC30" s="916" t="s">
        <v>164</v>
      </c>
      <c r="AD30" s="916" t="s">
        <v>164</v>
      </c>
      <c r="AE30" s="916" t="s">
        <v>201</v>
      </c>
      <c r="AF30" s="916" t="s">
        <v>201</v>
      </c>
      <c r="AG30" s="916" t="s">
        <v>201</v>
      </c>
      <c r="AH30" s="916" t="s">
        <v>201</v>
      </c>
      <c r="AI30" s="916" t="s">
        <v>201</v>
      </c>
      <c r="AJ30" s="917"/>
      <c r="AK30" s="268">
        <f t="shared" si="0"/>
        <v>0</v>
      </c>
      <c r="AL30" s="269">
        <f t="shared" si="3"/>
        <v>0</v>
      </c>
      <c r="AM30" s="269">
        <f t="shared" si="4"/>
        <v>0</v>
      </c>
      <c r="AN30" s="269">
        <f t="shared" si="5"/>
        <v>0</v>
      </c>
      <c r="AO30" s="270">
        <f t="shared" si="6"/>
        <v>0</v>
      </c>
      <c r="AP30" s="918">
        <f t="shared" si="2"/>
        <v>116.75</v>
      </c>
      <c r="AQ30" s="919">
        <f t="shared" si="1"/>
        <v>29.1875</v>
      </c>
      <c r="AR30" s="907">
        <f>(AQ30/Q$46*M$50/Q$54)-0.05</f>
        <v>0.6796875</v>
      </c>
      <c r="AS30" s="898"/>
      <c r="AT30" s="898"/>
    </row>
    <row r="31" spans="1:46" s="899" customFormat="1" ht="13.5" customHeight="1" thickBot="1">
      <c r="A31" s="920"/>
      <c r="B31" s="921"/>
      <c r="C31" s="921"/>
      <c r="D31" s="125"/>
      <c r="E31" s="730"/>
      <c r="F31" s="174"/>
      <c r="G31" s="174"/>
      <c r="H31" s="174"/>
      <c r="I31" s="174"/>
      <c r="J31" s="174"/>
      <c r="K31" s="174"/>
      <c r="L31" s="175"/>
      <c r="M31" s="174"/>
      <c r="N31" s="174"/>
      <c r="O31" s="174"/>
      <c r="P31" s="174"/>
      <c r="Q31" s="174"/>
      <c r="R31" s="174"/>
      <c r="S31" s="175"/>
      <c r="T31" s="174"/>
      <c r="U31" s="174"/>
      <c r="V31" s="174"/>
      <c r="W31" s="174"/>
      <c r="X31" s="174"/>
      <c r="Y31" s="174"/>
      <c r="Z31" s="175"/>
      <c r="AA31" s="174"/>
      <c r="AB31" s="174"/>
      <c r="AC31" s="174"/>
      <c r="AD31" s="174"/>
      <c r="AE31" s="174"/>
      <c r="AF31" s="174"/>
      <c r="AG31" s="174"/>
      <c r="AH31" s="174"/>
      <c r="AI31" s="174"/>
      <c r="AJ31" s="289"/>
      <c r="AK31" s="1136" t="s">
        <v>176</v>
      </c>
      <c r="AL31" s="1137"/>
      <c r="AM31" s="1137"/>
      <c r="AN31" s="1137"/>
      <c r="AO31" s="1137"/>
      <c r="AP31" s="1138"/>
      <c r="AQ31" s="922" t="s">
        <v>174</v>
      </c>
      <c r="AR31" s="923" t="s">
        <v>173</v>
      </c>
      <c r="AS31" s="898"/>
      <c r="AT31" s="898"/>
    </row>
    <row r="32" spans="1:46" s="899" customFormat="1" ht="13.5" customHeight="1">
      <c r="A32" s="924"/>
      <c r="B32" s="925"/>
      <c r="C32" s="925"/>
      <c r="D32" s="926" t="s">
        <v>59</v>
      </c>
      <c r="E32" s="927" t="str">
        <f aca="true" t="shared" si="7" ref="E32:E44">AK32</f>
        <v>早</v>
      </c>
      <c r="F32" s="177">
        <f aca="true" t="shared" si="8" ref="F32:AJ32">COUNTIF(F7:F30,"早")</f>
        <v>4</v>
      </c>
      <c r="G32" s="177">
        <f t="shared" si="8"/>
        <v>4</v>
      </c>
      <c r="H32" s="177">
        <f t="shared" si="8"/>
        <v>4</v>
      </c>
      <c r="I32" s="177">
        <f t="shared" si="8"/>
        <v>4</v>
      </c>
      <c r="J32" s="177">
        <f t="shared" si="8"/>
        <v>4</v>
      </c>
      <c r="K32" s="177">
        <f t="shared" si="8"/>
        <v>4</v>
      </c>
      <c r="L32" s="177">
        <f t="shared" si="8"/>
        <v>4</v>
      </c>
      <c r="M32" s="177">
        <f t="shared" si="8"/>
        <v>4</v>
      </c>
      <c r="N32" s="177">
        <f t="shared" si="8"/>
        <v>4</v>
      </c>
      <c r="O32" s="177">
        <f t="shared" si="8"/>
        <v>4</v>
      </c>
      <c r="P32" s="177">
        <f t="shared" si="8"/>
        <v>4</v>
      </c>
      <c r="Q32" s="177">
        <f t="shared" si="8"/>
        <v>4</v>
      </c>
      <c r="R32" s="177">
        <f t="shared" si="8"/>
        <v>4</v>
      </c>
      <c r="S32" s="177">
        <f t="shared" si="8"/>
        <v>5</v>
      </c>
      <c r="T32" s="177">
        <f t="shared" si="8"/>
        <v>4</v>
      </c>
      <c r="U32" s="177">
        <f t="shared" si="8"/>
        <v>4</v>
      </c>
      <c r="V32" s="177">
        <f t="shared" si="8"/>
        <v>4</v>
      </c>
      <c r="W32" s="177">
        <f t="shared" si="8"/>
        <v>4</v>
      </c>
      <c r="X32" s="177">
        <f t="shared" si="8"/>
        <v>4</v>
      </c>
      <c r="Y32" s="177">
        <f t="shared" si="8"/>
        <v>4</v>
      </c>
      <c r="Z32" s="177">
        <f t="shared" si="8"/>
        <v>4</v>
      </c>
      <c r="AA32" s="177">
        <f t="shared" si="8"/>
        <v>4</v>
      </c>
      <c r="AB32" s="177">
        <f t="shared" si="8"/>
        <v>4</v>
      </c>
      <c r="AC32" s="177">
        <f t="shared" si="8"/>
        <v>4</v>
      </c>
      <c r="AD32" s="177">
        <f t="shared" si="8"/>
        <v>4</v>
      </c>
      <c r="AE32" s="177">
        <f t="shared" si="8"/>
        <v>4</v>
      </c>
      <c r="AF32" s="177">
        <f t="shared" si="8"/>
        <v>4</v>
      </c>
      <c r="AG32" s="177">
        <f t="shared" si="8"/>
        <v>4</v>
      </c>
      <c r="AH32" s="177">
        <f t="shared" si="8"/>
        <v>3</v>
      </c>
      <c r="AI32" s="177">
        <f t="shared" si="8"/>
        <v>4</v>
      </c>
      <c r="AJ32" s="290">
        <f t="shared" si="8"/>
        <v>0</v>
      </c>
      <c r="AK32" s="240" t="str">
        <f aca="true" t="shared" si="9" ref="AK32:AK44">AQ32</f>
        <v>早</v>
      </c>
      <c r="AL32" s="1135">
        <v>0.2916666666666667</v>
      </c>
      <c r="AM32" s="1135"/>
      <c r="AN32" s="225" t="s">
        <v>116</v>
      </c>
      <c r="AO32" s="1142">
        <v>0.65625</v>
      </c>
      <c r="AP32" s="1143"/>
      <c r="AQ32" s="928" t="s">
        <v>165</v>
      </c>
      <c r="AR32" s="929">
        <v>8</v>
      </c>
      <c r="AS32" s="898"/>
      <c r="AT32" s="898"/>
    </row>
    <row r="33" spans="1:47" s="899" customFormat="1" ht="13.5" customHeight="1">
      <c r="A33" s="924"/>
      <c r="B33" s="925"/>
      <c r="C33" s="925"/>
      <c r="D33" s="926" t="s">
        <v>61</v>
      </c>
      <c r="E33" s="927" t="str">
        <f t="shared" si="7"/>
        <v>普</v>
      </c>
      <c r="F33" s="177">
        <f>COUNTIF(F7:F30,"普")</f>
        <v>3</v>
      </c>
      <c r="G33" s="177">
        <f aca="true" t="shared" si="10" ref="G33:AJ33">COUNTIF(G7:G30,"普")</f>
        <v>3</v>
      </c>
      <c r="H33" s="177">
        <f t="shared" si="10"/>
        <v>3</v>
      </c>
      <c r="I33" s="177">
        <f t="shared" si="10"/>
        <v>3</v>
      </c>
      <c r="J33" s="177">
        <f t="shared" si="10"/>
        <v>2</v>
      </c>
      <c r="K33" s="177">
        <f t="shared" si="10"/>
        <v>2</v>
      </c>
      <c r="L33" s="177">
        <f t="shared" si="10"/>
        <v>3</v>
      </c>
      <c r="M33" s="177">
        <f t="shared" si="10"/>
        <v>3</v>
      </c>
      <c r="N33" s="177">
        <f t="shared" si="10"/>
        <v>2</v>
      </c>
      <c r="O33" s="177">
        <f t="shared" si="10"/>
        <v>2</v>
      </c>
      <c r="P33" s="177">
        <f t="shared" si="10"/>
        <v>2</v>
      </c>
      <c r="Q33" s="177">
        <f t="shared" si="10"/>
        <v>1</v>
      </c>
      <c r="R33" s="177">
        <f t="shared" si="10"/>
        <v>1</v>
      </c>
      <c r="S33" s="177">
        <f t="shared" si="10"/>
        <v>3</v>
      </c>
      <c r="T33" s="177">
        <f t="shared" si="10"/>
        <v>3</v>
      </c>
      <c r="U33" s="177">
        <f t="shared" si="10"/>
        <v>2</v>
      </c>
      <c r="V33" s="177">
        <f t="shared" si="10"/>
        <v>3</v>
      </c>
      <c r="W33" s="177">
        <f t="shared" si="10"/>
        <v>2</v>
      </c>
      <c r="X33" s="177">
        <f t="shared" si="10"/>
        <v>3</v>
      </c>
      <c r="Y33" s="177">
        <f t="shared" si="10"/>
        <v>2</v>
      </c>
      <c r="Z33" s="177">
        <f t="shared" si="10"/>
        <v>3</v>
      </c>
      <c r="AA33" s="177">
        <f t="shared" si="10"/>
        <v>7</v>
      </c>
      <c r="AB33" s="177">
        <f t="shared" si="10"/>
        <v>2</v>
      </c>
      <c r="AC33" s="177">
        <f t="shared" si="10"/>
        <v>3</v>
      </c>
      <c r="AD33" s="177">
        <f t="shared" si="10"/>
        <v>4</v>
      </c>
      <c r="AE33" s="177">
        <f t="shared" si="10"/>
        <v>2</v>
      </c>
      <c r="AF33" s="177">
        <f t="shared" si="10"/>
        <v>2</v>
      </c>
      <c r="AG33" s="177">
        <f t="shared" si="10"/>
        <v>3</v>
      </c>
      <c r="AH33" s="177">
        <f t="shared" si="10"/>
        <v>2</v>
      </c>
      <c r="AI33" s="177">
        <f t="shared" si="10"/>
        <v>2</v>
      </c>
      <c r="AJ33" s="290">
        <f t="shared" si="10"/>
        <v>0</v>
      </c>
      <c r="AK33" s="240" t="str">
        <f t="shared" si="9"/>
        <v>普</v>
      </c>
      <c r="AL33" s="1135">
        <v>0.3541666666666667</v>
      </c>
      <c r="AM33" s="1135"/>
      <c r="AN33" s="225" t="s">
        <v>116</v>
      </c>
      <c r="AO33" s="1142">
        <v>0.71875</v>
      </c>
      <c r="AP33" s="1143"/>
      <c r="AQ33" s="930" t="s">
        <v>168</v>
      </c>
      <c r="AR33" s="931">
        <v>8</v>
      </c>
      <c r="AS33" s="898"/>
      <c r="AT33" s="898"/>
      <c r="AU33" s="898"/>
    </row>
    <row r="34" spans="1:47" s="899" customFormat="1" ht="13.5" customHeight="1">
      <c r="A34" s="924"/>
      <c r="B34" s="925"/>
      <c r="C34" s="925"/>
      <c r="D34" s="132"/>
      <c r="E34" s="927" t="str">
        <f t="shared" si="7"/>
        <v>中</v>
      </c>
      <c r="F34" s="177">
        <f aca="true" t="shared" si="11" ref="F34:AJ34">COUNTIF(F7:F30,"中")</f>
        <v>2</v>
      </c>
      <c r="G34" s="177">
        <f t="shared" si="11"/>
        <v>2</v>
      </c>
      <c r="H34" s="177">
        <f t="shared" si="11"/>
        <v>2</v>
      </c>
      <c r="I34" s="177">
        <f t="shared" si="11"/>
        <v>2</v>
      </c>
      <c r="J34" s="177">
        <f t="shared" si="11"/>
        <v>2</v>
      </c>
      <c r="K34" s="177">
        <f t="shared" si="11"/>
        <v>2</v>
      </c>
      <c r="L34" s="177">
        <f t="shared" si="11"/>
        <v>2</v>
      </c>
      <c r="M34" s="177">
        <f t="shared" si="11"/>
        <v>2</v>
      </c>
      <c r="N34" s="177">
        <f t="shared" si="11"/>
        <v>2</v>
      </c>
      <c r="O34" s="177">
        <f t="shared" si="11"/>
        <v>2</v>
      </c>
      <c r="P34" s="177">
        <f t="shared" si="11"/>
        <v>2</v>
      </c>
      <c r="Q34" s="177">
        <f t="shared" si="11"/>
        <v>2</v>
      </c>
      <c r="R34" s="177">
        <f t="shared" si="11"/>
        <v>2</v>
      </c>
      <c r="S34" s="177">
        <f t="shared" si="11"/>
        <v>2</v>
      </c>
      <c r="T34" s="177">
        <f t="shared" si="11"/>
        <v>2</v>
      </c>
      <c r="U34" s="177">
        <f t="shared" si="11"/>
        <v>2</v>
      </c>
      <c r="V34" s="177">
        <f t="shared" si="11"/>
        <v>2</v>
      </c>
      <c r="W34" s="177">
        <f t="shared" si="11"/>
        <v>2</v>
      </c>
      <c r="X34" s="177">
        <f t="shared" si="11"/>
        <v>2</v>
      </c>
      <c r="Y34" s="177">
        <f t="shared" si="11"/>
        <v>2</v>
      </c>
      <c r="Z34" s="177">
        <f t="shared" si="11"/>
        <v>2</v>
      </c>
      <c r="AA34" s="177">
        <f t="shared" si="11"/>
        <v>2</v>
      </c>
      <c r="AB34" s="177">
        <f t="shared" si="11"/>
        <v>2</v>
      </c>
      <c r="AC34" s="177">
        <f t="shared" si="11"/>
        <v>2</v>
      </c>
      <c r="AD34" s="177">
        <f t="shared" si="11"/>
        <v>2</v>
      </c>
      <c r="AE34" s="177">
        <f t="shared" si="11"/>
        <v>2</v>
      </c>
      <c r="AF34" s="177">
        <f t="shared" si="11"/>
        <v>2</v>
      </c>
      <c r="AG34" s="177">
        <f t="shared" si="11"/>
        <v>2</v>
      </c>
      <c r="AH34" s="177">
        <f t="shared" si="11"/>
        <v>2</v>
      </c>
      <c r="AI34" s="177">
        <f t="shared" si="11"/>
        <v>2</v>
      </c>
      <c r="AJ34" s="290">
        <f t="shared" si="11"/>
        <v>0</v>
      </c>
      <c r="AK34" s="240" t="str">
        <f t="shared" si="9"/>
        <v>中</v>
      </c>
      <c r="AL34" s="1135">
        <v>0.4583333333333333</v>
      </c>
      <c r="AM34" s="1135"/>
      <c r="AN34" s="225" t="s">
        <v>116</v>
      </c>
      <c r="AO34" s="1142">
        <v>0.8229166666666666</v>
      </c>
      <c r="AP34" s="1143"/>
      <c r="AQ34" s="930" t="s">
        <v>166</v>
      </c>
      <c r="AR34" s="931">
        <v>8</v>
      </c>
      <c r="AS34" s="898"/>
      <c r="AT34" s="898"/>
      <c r="AU34" s="898"/>
    </row>
    <row r="35" spans="1:47" s="899" customFormat="1" ht="13.5" customHeight="1">
      <c r="A35" s="924"/>
      <c r="B35" s="925"/>
      <c r="C35" s="925"/>
      <c r="D35" s="132"/>
      <c r="E35" s="932" t="str">
        <f t="shared" si="7"/>
        <v>遅</v>
      </c>
      <c r="F35" s="574">
        <f aca="true" t="shared" si="12" ref="F35:AJ35">COUNTIF(F7:F30,"遅")</f>
        <v>2</v>
      </c>
      <c r="G35" s="574">
        <f t="shared" si="12"/>
        <v>2</v>
      </c>
      <c r="H35" s="574">
        <f t="shared" si="12"/>
        <v>2</v>
      </c>
      <c r="I35" s="574">
        <f t="shared" si="12"/>
        <v>2</v>
      </c>
      <c r="J35" s="574">
        <f t="shared" si="12"/>
        <v>2</v>
      </c>
      <c r="K35" s="574">
        <f t="shared" si="12"/>
        <v>2</v>
      </c>
      <c r="L35" s="574">
        <f t="shared" si="12"/>
        <v>2</v>
      </c>
      <c r="M35" s="574">
        <f t="shared" si="12"/>
        <v>2</v>
      </c>
      <c r="N35" s="574">
        <f t="shared" si="12"/>
        <v>2</v>
      </c>
      <c r="O35" s="574">
        <f t="shared" si="12"/>
        <v>2</v>
      </c>
      <c r="P35" s="574">
        <f t="shared" si="12"/>
        <v>2</v>
      </c>
      <c r="Q35" s="574">
        <f t="shared" si="12"/>
        <v>2</v>
      </c>
      <c r="R35" s="574">
        <f t="shared" si="12"/>
        <v>2</v>
      </c>
      <c r="S35" s="574">
        <f t="shared" si="12"/>
        <v>2</v>
      </c>
      <c r="T35" s="574">
        <f t="shared" si="12"/>
        <v>2</v>
      </c>
      <c r="U35" s="574">
        <f t="shared" si="12"/>
        <v>2</v>
      </c>
      <c r="V35" s="574">
        <f t="shared" si="12"/>
        <v>2</v>
      </c>
      <c r="W35" s="574">
        <f t="shared" si="12"/>
        <v>2</v>
      </c>
      <c r="X35" s="574">
        <f t="shared" si="12"/>
        <v>2</v>
      </c>
      <c r="Y35" s="574">
        <f t="shared" si="12"/>
        <v>2</v>
      </c>
      <c r="Z35" s="574">
        <f t="shared" si="12"/>
        <v>2</v>
      </c>
      <c r="AA35" s="574">
        <f t="shared" si="12"/>
        <v>2</v>
      </c>
      <c r="AB35" s="574">
        <f t="shared" si="12"/>
        <v>2</v>
      </c>
      <c r="AC35" s="574">
        <f t="shared" si="12"/>
        <v>2</v>
      </c>
      <c r="AD35" s="574">
        <f t="shared" si="12"/>
        <v>2</v>
      </c>
      <c r="AE35" s="574">
        <f t="shared" si="12"/>
        <v>2</v>
      </c>
      <c r="AF35" s="574">
        <f t="shared" si="12"/>
        <v>2</v>
      </c>
      <c r="AG35" s="574">
        <f t="shared" si="12"/>
        <v>2</v>
      </c>
      <c r="AH35" s="574">
        <f t="shared" si="12"/>
        <v>2</v>
      </c>
      <c r="AI35" s="574">
        <f t="shared" si="12"/>
        <v>2</v>
      </c>
      <c r="AJ35" s="534">
        <f t="shared" si="12"/>
        <v>0</v>
      </c>
      <c r="AK35" s="532" t="str">
        <f t="shared" si="9"/>
        <v>遅</v>
      </c>
      <c r="AL35" s="1156">
        <v>0.6458333333333334</v>
      </c>
      <c r="AM35" s="1156"/>
      <c r="AN35" s="533" t="s">
        <v>116</v>
      </c>
      <c r="AO35" s="1144">
        <v>0.010416666666666666</v>
      </c>
      <c r="AP35" s="1145"/>
      <c r="AQ35" s="930" t="s">
        <v>167</v>
      </c>
      <c r="AR35" s="931">
        <v>8</v>
      </c>
      <c r="AS35" s="898"/>
      <c r="AT35" s="898"/>
      <c r="AU35" s="898"/>
    </row>
    <row r="36" spans="1:47" s="899" customFormat="1" ht="13.5" customHeight="1" thickBot="1">
      <c r="A36" s="924"/>
      <c r="B36" s="925"/>
      <c r="C36" s="925"/>
      <c r="D36" s="132"/>
      <c r="E36" s="933" t="str">
        <f t="shared" si="7"/>
        <v>夜</v>
      </c>
      <c r="F36" s="526">
        <f aca="true" t="shared" si="13" ref="F36:AJ36">COUNTIF(F7:F30,"夜")</f>
        <v>2</v>
      </c>
      <c r="G36" s="526">
        <f t="shared" si="13"/>
        <v>2</v>
      </c>
      <c r="H36" s="526">
        <f t="shared" si="13"/>
        <v>2</v>
      </c>
      <c r="I36" s="526">
        <f t="shared" si="13"/>
        <v>2</v>
      </c>
      <c r="J36" s="526">
        <f t="shared" si="13"/>
        <v>2</v>
      </c>
      <c r="K36" s="526">
        <f t="shared" si="13"/>
        <v>2</v>
      </c>
      <c r="L36" s="526">
        <f t="shared" si="13"/>
        <v>2</v>
      </c>
      <c r="M36" s="526">
        <f t="shared" si="13"/>
        <v>2</v>
      </c>
      <c r="N36" s="526">
        <f t="shared" si="13"/>
        <v>2</v>
      </c>
      <c r="O36" s="526">
        <f t="shared" si="13"/>
        <v>2</v>
      </c>
      <c r="P36" s="526">
        <f t="shared" si="13"/>
        <v>2</v>
      </c>
      <c r="Q36" s="526">
        <f t="shared" si="13"/>
        <v>2</v>
      </c>
      <c r="R36" s="526">
        <f t="shared" si="13"/>
        <v>2</v>
      </c>
      <c r="S36" s="526">
        <f t="shared" si="13"/>
        <v>2</v>
      </c>
      <c r="T36" s="526">
        <f t="shared" si="13"/>
        <v>2</v>
      </c>
      <c r="U36" s="526">
        <f t="shared" si="13"/>
        <v>2</v>
      </c>
      <c r="V36" s="526">
        <f t="shared" si="13"/>
        <v>2</v>
      </c>
      <c r="W36" s="526">
        <f t="shared" si="13"/>
        <v>2</v>
      </c>
      <c r="X36" s="526">
        <f t="shared" si="13"/>
        <v>2</v>
      </c>
      <c r="Y36" s="526">
        <f t="shared" si="13"/>
        <v>2</v>
      </c>
      <c r="Z36" s="526">
        <f t="shared" si="13"/>
        <v>2</v>
      </c>
      <c r="AA36" s="526">
        <f t="shared" si="13"/>
        <v>2</v>
      </c>
      <c r="AB36" s="526">
        <f t="shared" si="13"/>
        <v>2</v>
      </c>
      <c r="AC36" s="526">
        <f t="shared" si="13"/>
        <v>2</v>
      </c>
      <c r="AD36" s="526">
        <f t="shared" si="13"/>
        <v>2</v>
      </c>
      <c r="AE36" s="526">
        <f t="shared" si="13"/>
        <v>2</v>
      </c>
      <c r="AF36" s="526">
        <f t="shared" si="13"/>
        <v>2</v>
      </c>
      <c r="AG36" s="526">
        <f t="shared" si="13"/>
        <v>2</v>
      </c>
      <c r="AH36" s="526">
        <f t="shared" si="13"/>
        <v>2</v>
      </c>
      <c r="AI36" s="526">
        <f t="shared" si="13"/>
        <v>2</v>
      </c>
      <c r="AJ36" s="527">
        <f t="shared" si="13"/>
        <v>0</v>
      </c>
      <c r="AK36" s="528" t="str">
        <f t="shared" si="9"/>
        <v>夜</v>
      </c>
      <c r="AL36" s="1148">
        <v>0</v>
      </c>
      <c r="AM36" s="1148"/>
      <c r="AN36" s="529" t="s">
        <v>116</v>
      </c>
      <c r="AO36" s="1149">
        <v>0.3645833333333333</v>
      </c>
      <c r="AP36" s="1150"/>
      <c r="AQ36" s="930" t="s">
        <v>169</v>
      </c>
      <c r="AR36" s="931">
        <v>8</v>
      </c>
      <c r="AS36" s="898"/>
      <c r="AT36" s="898"/>
      <c r="AU36" s="898"/>
    </row>
    <row r="37" spans="1:47" s="899" customFormat="1" ht="13.5" customHeight="1" thickBot="1">
      <c r="A37" s="924"/>
      <c r="B37" s="925"/>
      <c r="C37" s="925"/>
      <c r="D37" s="934"/>
      <c r="E37" s="927" t="str">
        <f t="shared" si="7"/>
        <v>遅F</v>
      </c>
      <c r="F37" s="179">
        <f aca="true" t="shared" si="14" ref="F37:AJ37">COUNTIF(F7:F30,"遅F")</f>
        <v>1</v>
      </c>
      <c r="G37" s="179">
        <f t="shared" si="14"/>
        <v>1</v>
      </c>
      <c r="H37" s="179">
        <f t="shared" si="14"/>
        <v>1</v>
      </c>
      <c r="I37" s="179">
        <f t="shared" si="14"/>
        <v>1</v>
      </c>
      <c r="J37" s="179">
        <f t="shared" si="14"/>
        <v>1</v>
      </c>
      <c r="K37" s="179">
        <f t="shared" si="14"/>
        <v>1</v>
      </c>
      <c r="L37" s="179">
        <f t="shared" si="14"/>
        <v>1</v>
      </c>
      <c r="M37" s="179">
        <f t="shared" si="14"/>
        <v>1</v>
      </c>
      <c r="N37" s="179">
        <f t="shared" si="14"/>
        <v>1</v>
      </c>
      <c r="O37" s="179">
        <f t="shared" si="14"/>
        <v>1</v>
      </c>
      <c r="P37" s="179">
        <f t="shared" si="14"/>
        <v>1</v>
      </c>
      <c r="Q37" s="179">
        <f t="shared" si="14"/>
        <v>1</v>
      </c>
      <c r="R37" s="179">
        <f t="shared" si="14"/>
        <v>1</v>
      </c>
      <c r="S37" s="179">
        <f t="shared" si="14"/>
        <v>1</v>
      </c>
      <c r="T37" s="179">
        <f t="shared" si="14"/>
        <v>1</v>
      </c>
      <c r="U37" s="179">
        <f t="shared" si="14"/>
        <v>1</v>
      </c>
      <c r="V37" s="179">
        <f t="shared" si="14"/>
        <v>1</v>
      </c>
      <c r="W37" s="179">
        <f t="shared" si="14"/>
        <v>1</v>
      </c>
      <c r="X37" s="179">
        <f t="shared" si="14"/>
        <v>1</v>
      </c>
      <c r="Y37" s="179">
        <f t="shared" si="14"/>
        <v>1</v>
      </c>
      <c r="Z37" s="179">
        <f t="shared" si="14"/>
        <v>1</v>
      </c>
      <c r="AA37" s="179">
        <f t="shared" si="14"/>
        <v>1</v>
      </c>
      <c r="AB37" s="179">
        <f t="shared" si="14"/>
        <v>1</v>
      </c>
      <c r="AC37" s="179">
        <f t="shared" si="14"/>
        <v>1</v>
      </c>
      <c r="AD37" s="179">
        <f t="shared" si="14"/>
        <v>1</v>
      </c>
      <c r="AE37" s="179">
        <f t="shared" si="14"/>
        <v>1</v>
      </c>
      <c r="AF37" s="179">
        <f t="shared" si="14"/>
        <v>1</v>
      </c>
      <c r="AG37" s="179">
        <f t="shared" si="14"/>
        <v>1</v>
      </c>
      <c r="AH37" s="179">
        <f t="shared" si="14"/>
        <v>1</v>
      </c>
      <c r="AI37" s="179">
        <f t="shared" si="14"/>
        <v>1</v>
      </c>
      <c r="AJ37" s="291">
        <f t="shared" si="14"/>
        <v>0</v>
      </c>
      <c r="AK37" s="240" t="str">
        <f t="shared" si="9"/>
        <v>遅F</v>
      </c>
      <c r="AL37" s="1135">
        <v>0.5416666666666666</v>
      </c>
      <c r="AM37" s="1135"/>
      <c r="AN37" s="225" t="s">
        <v>116</v>
      </c>
      <c r="AO37" s="1142">
        <v>0.90625</v>
      </c>
      <c r="AP37" s="1143"/>
      <c r="AQ37" s="930" t="s">
        <v>203</v>
      </c>
      <c r="AR37" s="935">
        <v>8</v>
      </c>
      <c r="AS37" s="898"/>
      <c r="AT37" s="898"/>
      <c r="AU37" s="898"/>
    </row>
    <row r="38" spans="1:47" s="899" customFormat="1" ht="13.5" customHeight="1" thickBot="1">
      <c r="A38" s="924"/>
      <c r="B38" s="925"/>
      <c r="C38" s="925"/>
      <c r="D38" s="934"/>
      <c r="E38" s="927" t="str">
        <f t="shared" si="7"/>
        <v>A</v>
      </c>
      <c r="F38" s="179">
        <f>COUNTIF(F7:F30,"A")</f>
        <v>1</v>
      </c>
      <c r="G38" s="179">
        <f aca="true" t="shared" si="15" ref="G38:AJ38">COUNTIF(G7:G30,"A")</f>
        <v>1</v>
      </c>
      <c r="H38" s="179">
        <f t="shared" si="15"/>
        <v>1</v>
      </c>
      <c r="I38" s="179">
        <f t="shared" si="15"/>
        <v>1</v>
      </c>
      <c r="J38" s="179">
        <f t="shared" si="15"/>
        <v>0</v>
      </c>
      <c r="K38" s="179">
        <f t="shared" si="15"/>
        <v>0</v>
      </c>
      <c r="L38" s="179">
        <f t="shared" si="15"/>
        <v>1</v>
      </c>
      <c r="M38" s="179">
        <f t="shared" si="15"/>
        <v>1</v>
      </c>
      <c r="N38" s="179">
        <f t="shared" si="15"/>
        <v>1</v>
      </c>
      <c r="O38" s="179">
        <f t="shared" si="15"/>
        <v>1</v>
      </c>
      <c r="P38" s="179">
        <f t="shared" si="15"/>
        <v>1</v>
      </c>
      <c r="Q38" s="179">
        <f t="shared" si="15"/>
        <v>0</v>
      </c>
      <c r="R38" s="179">
        <f t="shared" si="15"/>
        <v>0</v>
      </c>
      <c r="S38" s="179">
        <f t="shared" si="15"/>
        <v>1</v>
      </c>
      <c r="T38" s="179">
        <f t="shared" si="15"/>
        <v>1</v>
      </c>
      <c r="U38" s="179">
        <f t="shared" si="15"/>
        <v>1</v>
      </c>
      <c r="V38" s="179">
        <f t="shared" si="15"/>
        <v>1</v>
      </c>
      <c r="W38" s="179">
        <f t="shared" si="15"/>
        <v>1</v>
      </c>
      <c r="X38" s="179">
        <f t="shared" si="15"/>
        <v>0</v>
      </c>
      <c r="Y38" s="179">
        <f t="shared" si="15"/>
        <v>0</v>
      </c>
      <c r="Z38" s="179">
        <f t="shared" si="15"/>
        <v>1</v>
      </c>
      <c r="AA38" s="179">
        <f t="shared" si="15"/>
        <v>1</v>
      </c>
      <c r="AB38" s="179">
        <f t="shared" si="15"/>
        <v>1</v>
      </c>
      <c r="AC38" s="179">
        <f t="shared" si="15"/>
        <v>1</v>
      </c>
      <c r="AD38" s="179">
        <f t="shared" si="15"/>
        <v>1</v>
      </c>
      <c r="AE38" s="179">
        <f t="shared" si="15"/>
        <v>0</v>
      </c>
      <c r="AF38" s="179">
        <f t="shared" si="15"/>
        <v>0</v>
      </c>
      <c r="AG38" s="179">
        <f t="shared" si="15"/>
        <v>1</v>
      </c>
      <c r="AH38" s="179">
        <f t="shared" si="15"/>
        <v>0</v>
      </c>
      <c r="AI38" s="179">
        <f t="shared" si="15"/>
        <v>1</v>
      </c>
      <c r="AJ38" s="291">
        <f t="shared" si="15"/>
        <v>0</v>
      </c>
      <c r="AK38" s="240" t="str">
        <f t="shared" si="9"/>
        <v>A</v>
      </c>
      <c r="AL38" s="1135">
        <v>0.3125</v>
      </c>
      <c r="AM38" s="1135"/>
      <c r="AN38" s="225" t="s">
        <v>116</v>
      </c>
      <c r="AO38" s="1142">
        <v>0.5</v>
      </c>
      <c r="AP38" s="1143"/>
      <c r="AQ38" s="930" t="s">
        <v>171</v>
      </c>
      <c r="AR38" s="935">
        <v>5</v>
      </c>
      <c r="AS38" s="898"/>
      <c r="AT38" s="898"/>
      <c r="AU38" s="898"/>
    </row>
    <row r="39" spans="1:44" s="39" customFormat="1" ht="13.5" customHeight="1" thickBot="1">
      <c r="A39" s="924"/>
      <c r="B39" s="925"/>
      <c r="C39" s="925"/>
      <c r="D39" s="934"/>
      <c r="E39" s="927" t="str">
        <f t="shared" si="7"/>
        <v>B</v>
      </c>
      <c r="F39" s="179">
        <f>COUNTIF(F7:F30,"B")</f>
        <v>0</v>
      </c>
      <c r="G39" s="179">
        <f aca="true" t="shared" si="16" ref="G39:AJ39">COUNTIF(G7:G30,"B")</f>
        <v>2</v>
      </c>
      <c r="H39" s="179">
        <f t="shared" si="16"/>
        <v>0</v>
      </c>
      <c r="I39" s="179">
        <f t="shared" si="16"/>
        <v>0</v>
      </c>
      <c r="J39" s="179">
        <f t="shared" si="16"/>
        <v>1</v>
      </c>
      <c r="K39" s="179">
        <f t="shared" si="16"/>
        <v>1</v>
      </c>
      <c r="L39" s="179">
        <f t="shared" si="16"/>
        <v>1</v>
      </c>
      <c r="M39" s="179">
        <f t="shared" si="16"/>
        <v>1</v>
      </c>
      <c r="N39" s="179">
        <f t="shared" si="16"/>
        <v>2</v>
      </c>
      <c r="O39" s="179">
        <f t="shared" si="16"/>
        <v>0</v>
      </c>
      <c r="P39" s="179">
        <f t="shared" si="16"/>
        <v>0</v>
      </c>
      <c r="Q39" s="179">
        <f t="shared" si="16"/>
        <v>1</v>
      </c>
      <c r="R39" s="179">
        <f t="shared" si="16"/>
        <v>1</v>
      </c>
      <c r="S39" s="179">
        <f t="shared" si="16"/>
        <v>0</v>
      </c>
      <c r="T39" s="179">
        <f t="shared" si="16"/>
        <v>1</v>
      </c>
      <c r="U39" s="179">
        <f t="shared" si="16"/>
        <v>2</v>
      </c>
      <c r="V39" s="179">
        <f t="shared" si="16"/>
        <v>0</v>
      </c>
      <c r="W39" s="179">
        <f t="shared" si="16"/>
        <v>0</v>
      </c>
      <c r="X39" s="179">
        <f t="shared" si="16"/>
        <v>1</v>
      </c>
      <c r="Y39" s="179">
        <f t="shared" si="16"/>
        <v>1</v>
      </c>
      <c r="Z39" s="179">
        <f t="shared" si="16"/>
        <v>1</v>
      </c>
      <c r="AA39" s="179">
        <f t="shared" si="16"/>
        <v>1</v>
      </c>
      <c r="AB39" s="179">
        <f t="shared" si="16"/>
        <v>2</v>
      </c>
      <c r="AC39" s="179">
        <f t="shared" si="16"/>
        <v>0</v>
      </c>
      <c r="AD39" s="179">
        <f t="shared" si="16"/>
        <v>0</v>
      </c>
      <c r="AE39" s="179">
        <f t="shared" si="16"/>
        <v>1</v>
      </c>
      <c r="AF39" s="179">
        <f t="shared" si="16"/>
        <v>1</v>
      </c>
      <c r="AG39" s="179">
        <f t="shared" si="16"/>
        <v>1</v>
      </c>
      <c r="AH39" s="179">
        <f t="shared" si="16"/>
        <v>1</v>
      </c>
      <c r="AI39" s="179">
        <f t="shared" si="16"/>
        <v>2</v>
      </c>
      <c r="AJ39" s="291">
        <f t="shared" si="16"/>
        <v>0</v>
      </c>
      <c r="AK39" s="240" t="str">
        <f t="shared" si="9"/>
        <v>B</v>
      </c>
      <c r="AL39" s="1135">
        <v>0.3541666666666667</v>
      </c>
      <c r="AM39" s="1135"/>
      <c r="AN39" s="225" t="s">
        <v>116</v>
      </c>
      <c r="AO39" s="1142">
        <v>0.5833333333333334</v>
      </c>
      <c r="AP39" s="1143"/>
      <c r="AQ39" s="930" t="s">
        <v>152</v>
      </c>
      <c r="AR39" s="935">
        <v>5.5</v>
      </c>
    </row>
    <row r="40" spans="1:44" s="39" customFormat="1" ht="13.5" customHeight="1" thickBot="1">
      <c r="A40" s="924"/>
      <c r="B40" s="925"/>
      <c r="C40" s="925"/>
      <c r="D40" s="934"/>
      <c r="E40" s="927" t="str">
        <f t="shared" si="7"/>
        <v>C</v>
      </c>
      <c r="F40" s="179">
        <f>COUNTIF(F7:F30,"C")</f>
        <v>1</v>
      </c>
      <c r="G40" s="179">
        <f aca="true" t="shared" si="17" ref="G40:AJ40">COUNTIF(G7:G30,"C")</f>
        <v>0</v>
      </c>
      <c r="H40" s="179">
        <f t="shared" si="17"/>
        <v>1</v>
      </c>
      <c r="I40" s="179">
        <f t="shared" si="17"/>
        <v>1</v>
      </c>
      <c r="J40" s="179">
        <f t="shared" si="17"/>
        <v>0</v>
      </c>
      <c r="K40" s="179">
        <f t="shared" si="17"/>
        <v>0</v>
      </c>
      <c r="L40" s="179">
        <f t="shared" si="17"/>
        <v>1</v>
      </c>
      <c r="M40" s="179">
        <f t="shared" si="17"/>
        <v>1</v>
      </c>
      <c r="N40" s="179">
        <f t="shared" si="17"/>
        <v>0</v>
      </c>
      <c r="O40" s="179">
        <f t="shared" si="17"/>
        <v>1</v>
      </c>
      <c r="P40" s="179">
        <f t="shared" si="17"/>
        <v>1</v>
      </c>
      <c r="Q40" s="179">
        <f t="shared" si="17"/>
        <v>0</v>
      </c>
      <c r="R40" s="179">
        <f t="shared" si="17"/>
        <v>0</v>
      </c>
      <c r="S40" s="179">
        <f t="shared" si="17"/>
        <v>1</v>
      </c>
      <c r="T40" s="179">
        <f t="shared" si="17"/>
        <v>1</v>
      </c>
      <c r="U40" s="179">
        <f t="shared" si="17"/>
        <v>0</v>
      </c>
      <c r="V40" s="179">
        <f t="shared" si="17"/>
        <v>1</v>
      </c>
      <c r="W40" s="179">
        <f t="shared" si="17"/>
        <v>1</v>
      </c>
      <c r="X40" s="179">
        <f t="shared" si="17"/>
        <v>0</v>
      </c>
      <c r="Y40" s="179">
        <f t="shared" si="17"/>
        <v>0</v>
      </c>
      <c r="Z40" s="179">
        <f t="shared" si="17"/>
        <v>1</v>
      </c>
      <c r="AA40" s="179">
        <f t="shared" si="17"/>
        <v>1</v>
      </c>
      <c r="AB40" s="179">
        <f t="shared" si="17"/>
        <v>0</v>
      </c>
      <c r="AC40" s="179">
        <f t="shared" si="17"/>
        <v>1</v>
      </c>
      <c r="AD40" s="179">
        <f t="shared" si="17"/>
        <v>1</v>
      </c>
      <c r="AE40" s="179">
        <f t="shared" si="17"/>
        <v>0</v>
      </c>
      <c r="AF40" s="179">
        <f t="shared" si="17"/>
        <v>0</v>
      </c>
      <c r="AG40" s="179">
        <f t="shared" si="17"/>
        <v>1</v>
      </c>
      <c r="AH40" s="179">
        <f t="shared" si="17"/>
        <v>0</v>
      </c>
      <c r="AI40" s="179">
        <f t="shared" si="17"/>
        <v>0</v>
      </c>
      <c r="AJ40" s="291">
        <f t="shared" si="17"/>
        <v>0</v>
      </c>
      <c r="AK40" s="240" t="str">
        <f t="shared" si="9"/>
        <v>C</v>
      </c>
      <c r="AL40" s="1135">
        <v>0.3541666666666667</v>
      </c>
      <c r="AM40" s="1135"/>
      <c r="AN40" s="225" t="s">
        <v>116</v>
      </c>
      <c r="AO40" s="1142">
        <v>0.6354166666666666</v>
      </c>
      <c r="AP40" s="1143"/>
      <c r="AQ40" s="930" t="s">
        <v>162</v>
      </c>
      <c r="AR40" s="935">
        <v>6.75</v>
      </c>
    </row>
    <row r="41" spans="1:47" s="939" customFormat="1" ht="13.5" customHeight="1" thickBot="1">
      <c r="A41" s="924"/>
      <c r="B41" s="925"/>
      <c r="C41" s="925"/>
      <c r="D41" s="934"/>
      <c r="E41" s="927" t="str">
        <f t="shared" si="7"/>
        <v>公/半</v>
      </c>
      <c r="F41" s="177">
        <f>COUNTIF(F7:F30,"公/半")</f>
        <v>0</v>
      </c>
      <c r="G41" s="177">
        <f aca="true" t="shared" si="18" ref="G41:AJ41">COUNTIF(G7:G30,"公/半")</f>
        <v>2</v>
      </c>
      <c r="H41" s="177">
        <f t="shared" si="18"/>
        <v>0</v>
      </c>
      <c r="I41" s="177">
        <f t="shared" si="18"/>
        <v>0</v>
      </c>
      <c r="J41" s="177">
        <f t="shared" si="18"/>
        <v>0</v>
      </c>
      <c r="K41" s="177">
        <f t="shared" si="18"/>
        <v>0</v>
      </c>
      <c r="L41" s="177">
        <f t="shared" si="18"/>
        <v>0</v>
      </c>
      <c r="M41" s="177">
        <f t="shared" si="18"/>
        <v>2</v>
      </c>
      <c r="N41" s="177">
        <f t="shared" si="18"/>
        <v>1</v>
      </c>
      <c r="O41" s="177">
        <f t="shared" si="18"/>
        <v>0</v>
      </c>
      <c r="P41" s="177">
        <f t="shared" si="18"/>
        <v>0</v>
      </c>
      <c r="Q41" s="177">
        <f t="shared" si="18"/>
        <v>0</v>
      </c>
      <c r="R41" s="177">
        <f t="shared" si="18"/>
        <v>0</v>
      </c>
      <c r="S41" s="177">
        <f t="shared" si="18"/>
        <v>0</v>
      </c>
      <c r="T41" s="177">
        <f t="shared" si="18"/>
        <v>0</v>
      </c>
      <c r="U41" s="177">
        <f t="shared" si="18"/>
        <v>4</v>
      </c>
      <c r="V41" s="177">
        <f t="shared" si="18"/>
        <v>0</v>
      </c>
      <c r="W41" s="177">
        <f t="shared" si="18"/>
        <v>0</v>
      </c>
      <c r="X41" s="177">
        <f t="shared" si="18"/>
        <v>0</v>
      </c>
      <c r="Y41" s="177">
        <f t="shared" si="18"/>
        <v>0</v>
      </c>
      <c r="Z41" s="177">
        <f t="shared" si="18"/>
        <v>1</v>
      </c>
      <c r="AA41" s="177">
        <f t="shared" si="18"/>
        <v>0</v>
      </c>
      <c r="AB41" s="177">
        <f t="shared" si="18"/>
        <v>1</v>
      </c>
      <c r="AC41" s="177">
        <f t="shared" si="18"/>
        <v>0</v>
      </c>
      <c r="AD41" s="177">
        <f t="shared" si="18"/>
        <v>0</v>
      </c>
      <c r="AE41" s="177">
        <f t="shared" si="18"/>
        <v>0</v>
      </c>
      <c r="AF41" s="177">
        <f t="shared" si="18"/>
        <v>1</v>
      </c>
      <c r="AG41" s="177">
        <f t="shared" si="18"/>
        <v>0</v>
      </c>
      <c r="AH41" s="177">
        <f t="shared" si="18"/>
        <v>1</v>
      </c>
      <c r="AI41" s="177">
        <f t="shared" si="18"/>
        <v>0</v>
      </c>
      <c r="AJ41" s="290">
        <f t="shared" si="18"/>
        <v>0</v>
      </c>
      <c r="AK41" s="240" t="str">
        <f t="shared" si="9"/>
        <v>公/半</v>
      </c>
      <c r="AL41" s="1135">
        <v>0.5520833333333334</v>
      </c>
      <c r="AM41" s="1135"/>
      <c r="AN41" s="225" t="s">
        <v>116</v>
      </c>
      <c r="AO41" s="1142">
        <v>0.71875</v>
      </c>
      <c r="AP41" s="1143"/>
      <c r="AQ41" s="936" t="s">
        <v>205</v>
      </c>
      <c r="AR41" s="937">
        <v>4</v>
      </c>
      <c r="AS41" s="938"/>
      <c r="AU41" s="899"/>
    </row>
    <row r="42" spans="1:44" s="945" customFormat="1" ht="13.5" customHeight="1">
      <c r="A42" s="924"/>
      <c r="B42" s="925"/>
      <c r="C42" s="925"/>
      <c r="D42" s="132"/>
      <c r="E42" s="940" t="str">
        <f t="shared" si="7"/>
        <v>休</v>
      </c>
      <c r="F42" s="786">
        <f>COUNTIF(F7:F30,"休")</f>
        <v>8</v>
      </c>
      <c r="G42" s="786">
        <f aca="true" t="shared" si="19" ref="G42:AJ42">COUNTIF(G7:G30,"休")</f>
        <v>5</v>
      </c>
      <c r="H42" s="786">
        <f t="shared" si="19"/>
        <v>8</v>
      </c>
      <c r="I42" s="786">
        <f t="shared" si="19"/>
        <v>8</v>
      </c>
      <c r="J42" s="786">
        <f t="shared" si="19"/>
        <v>8</v>
      </c>
      <c r="K42" s="786">
        <f t="shared" si="19"/>
        <v>10</v>
      </c>
      <c r="L42" s="786">
        <f t="shared" si="19"/>
        <v>7</v>
      </c>
      <c r="M42" s="786">
        <f t="shared" si="19"/>
        <v>5</v>
      </c>
      <c r="N42" s="786">
        <f t="shared" si="19"/>
        <v>7</v>
      </c>
      <c r="O42" s="786">
        <f t="shared" si="19"/>
        <v>9</v>
      </c>
      <c r="P42" s="786">
        <f t="shared" si="19"/>
        <v>9</v>
      </c>
      <c r="Q42" s="786">
        <f t="shared" si="19"/>
        <v>10</v>
      </c>
      <c r="R42" s="786">
        <f t="shared" si="19"/>
        <v>11</v>
      </c>
      <c r="S42" s="786">
        <f t="shared" si="19"/>
        <v>7</v>
      </c>
      <c r="T42" s="786">
        <f t="shared" si="19"/>
        <v>7</v>
      </c>
      <c r="U42" s="786">
        <f t="shared" si="19"/>
        <v>4</v>
      </c>
      <c r="V42" s="786">
        <f t="shared" si="19"/>
        <v>8</v>
      </c>
      <c r="W42" s="786">
        <f t="shared" si="19"/>
        <v>9</v>
      </c>
      <c r="X42" s="786">
        <f t="shared" si="19"/>
        <v>9</v>
      </c>
      <c r="Y42" s="786">
        <f t="shared" si="19"/>
        <v>10</v>
      </c>
      <c r="Z42" s="786">
        <f t="shared" si="19"/>
        <v>6</v>
      </c>
      <c r="AA42" s="786">
        <f t="shared" si="19"/>
        <v>3</v>
      </c>
      <c r="AB42" s="786">
        <f t="shared" si="19"/>
        <v>7</v>
      </c>
      <c r="AC42" s="786">
        <f t="shared" si="19"/>
        <v>8</v>
      </c>
      <c r="AD42" s="786">
        <f t="shared" si="19"/>
        <v>7</v>
      </c>
      <c r="AE42" s="786">
        <f t="shared" si="19"/>
        <v>10</v>
      </c>
      <c r="AF42" s="786">
        <f t="shared" si="19"/>
        <v>9</v>
      </c>
      <c r="AG42" s="786">
        <f t="shared" si="19"/>
        <v>7</v>
      </c>
      <c r="AH42" s="786">
        <f t="shared" si="19"/>
        <v>10</v>
      </c>
      <c r="AI42" s="786">
        <f t="shared" si="19"/>
        <v>7</v>
      </c>
      <c r="AJ42" s="790">
        <f t="shared" si="19"/>
        <v>0</v>
      </c>
      <c r="AK42" s="724" t="str">
        <f t="shared" si="9"/>
        <v>休</v>
      </c>
      <c r="AL42" s="725"/>
      <c r="AM42" s="941"/>
      <c r="AN42" s="941"/>
      <c r="AO42" s="941"/>
      <c r="AP42" s="942"/>
      <c r="AQ42" s="943" t="s">
        <v>106</v>
      </c>
      <c r="AR42" s="944">
        <v>0</v>
      </c>
    </row>
    <row r="43" spans="1:44" s="945" customFormat="1" ht="13.5" customHeight="1">
      <c r="A43" s="946"/>
      <c r="B43" s="947"/>
      <c r="C43" s="947"/>
      <c r="D43" s="947"/>
      <c r="E43" s="948" t="str">
        <f t="shared" si="7"/>
        <v>研</v>
      </c>
      <c r="F43" s="235">
        <f>COUNTIF(F7:F30,"研")</f>
        <v>0</v>
      </c>
      <c r="G43" s="235">
        <f>COUNTIF(G7:G30,"研")</f>
        <v>0</v>
      </c>
      <c r="H43" s="235">
        <f aca="true" t="shared" si="20" ref="H43:AJ44">COUNTIF(H7:H30,"研")</f>
        <v>0</v>
      </c>
      <c r="I43" s="235">
        <f t="shared" si="20"/>
        <v>0</v>
      </c>
      <c r="J43" s="235">
        <f t="shared" si="20"/>
        <v>2</v>
      </c>
      <c r="K43" s="235">
        <f t="shared" si="20"/>
        <v>0</v>
      </c>
      <c r="L43" s="235">
        <f t="shared" si="20"/>
        <v>0</v>
      </c>
      <c r="M43" s="235">
        <f t="shared" si="20"/>
        <v>0</v>
      </c>
      <c r="N43" s="235">
        <f t="shared" si="20"/>
        <v>0</v>
      </c>
      <c r="O43" s="235">
        <f t="shared" si="20"/>
        <v>0</v>
      </c>
      <c r="P43" s="235">
        <f t="shared" si="20"/>
        <v>0</v>
      </c>
      <c r="Q43" s="235">
        <f t="shared" si="20"/>
        <v>1</v>
      </c>
      <c r="R43" s="235">
        <f t="shared" si="20"/>
        <v>0</v>
      </c>
      <c r="S43" s="235">
        <f t="shared" si="20"/>
        <v>0</v>
      </c>
      <c r="T43" s="235">
        <f t="shared" si="20"/>
        <v>0</v>
      </c>
      <c r="U43" s="235">
        <f t="shared" si="20"/>
        <v>0</v>
      </c>
      <c r="V43" s="235">
        <f t="shared" si="20"/>
        <v>0</v>
      </c>
      <c r="W43" s="235">
        <f t="shared" si="20"/>
        <v>0</v>
      </c>
      <c r="X43" s="235">
        <f t="shared" si="20"/>
        <v>0</v>
      </c>
      <c r="Y43" s="235">
        <f t="shared" si="20"/>
        <v>0</v>
      </c>
      <c r="Z43" s="235">
        <f t="shared" si="20"/>
        <v>0</v>
      </c>
      <c r="AA43" s="235">
        <f t="shared" si="20"/>
        <v>0</v>
      </c>
      <c r="AB43" s="235">
        <f t="shared" si="20"/>
        <v>0</v>
      </c>
      <c r="AC43" s="235">
        <f t="shared" si="20"/>
        <v>0</v>
      </c>
      <c r="AD43" s="235">
        <f t="shared" si="20"/>
        <v>0</v>
      </c>
      <c r="AE43" s="235">
        <f t="shared" si="20"/>
        <v>0</v>
      </c>
      <c r="AF43" s="235">
        <f t="shared" si="20"/>
        <v>0</v>
      </c>
      <c r="AG43" s="235">
        <f t="shared" si="20"/>
        <v>0</v>
      </c>
      <c r="AH43" s="235">
        <f t="shared" si="20"/>
        <v>0</v>
      </c>
      <c r="AI43" s="235">
        <f t="shared" si="20"/>
        <v>1</v>
      </c>
      <c r="AJ43" s="716">
        <f t="shared" si="20"/>
        <v>0</v>
      </c>
      <c r="AK43" s="726" t="str">
        <f t="shared" si="9"/>
        <v>研</v>
      </c>
      <c r="AL43" s="1139">
        <v>0.3541666666666667</v>
      </c>
      <c r="AM43" s="1139"/>
      <c r="AN43" s="792" t="s">
        <v>116</v>
      </c>
      <c r="AO43" s="1140">
        <v>0.71875</v>
      </c>
      <c r="AP43" s="1141"/>
      <c r="AQ43" s="949" t="s">
        <v>190</v>
      </c>
      <c r="AR43" s="935">
        <v>0</v>
      </c>
    </row>
    <row r="44" spans="1:44" s="945" customFormat="1" ht="13.5" customHeight="1" thickBot="1">
      <c r="A44" s="950"/>
      <c r="B44" s="951"/>
      <c r="C44" s="951"/>
      <c r="D44" s="139"/>
      <c r="E44" s="952" t="str">
        <f t="shared" si="7"/>
        <v>有</v>
      </c>
      <c r="F44" s="238">
        <f>COUNTIF(F8:F31,"研")</f>
        <v>0</v>
      </c>
      <c r="G44" s="238">
        <f>COUNTIF(G8:G31,"研")</f>
        <v>0</v>
      </c>
      <c r="H44" s="238">
        <f t="shared" si="20"/>
        <v>0</v>
      </c>
      <c r="I44" s="238">
        <f t="shared" si="20"/>
        <v>0</v>
      </c>
      <c r="J44" s="238">
        <f t="shared" si="20"/>
        <v>2</v>
      </c>
      <c r="K44" s="238">
        <f t="shared" si="20"/>
        <v>0</v>
      </c>
      <c r="L44" s="238">
        <f t="shared" si="20"/>
        <v>0</v>
      </c>
      <c r="M44" s="238">
        <f t="shared" si="20"/>
        <v>0</v>
      </c>
      <c r="N44" s="238">
        <f t="shared" si="20"/>
        <v>0</v>
      </c>
      <c r="O44" s="238">
        <f t="shared" si="20"/>
        <v>0</v>
      </c>
      <c r="P44" s="238">
        <f t="shared" si="20"/>
        <v>0</v>
      </c>
      <c r="Q44" s="238">
        <f t="shared" si="20"/>
        <v>1</v>
      </c>
      <c r="R44" s="238">
        <f t="shared" si="20"/>
        <v>0</v>
      </c>
      <c r="S44" s="238">
        <f t="shared" si="20"/>
        <v>0</v>
      </c>
      <c r="T44" s="238">
        <f t="shared" si="20"/>
        <v>0</v>
      </c>
      <c r="U44" s="238">
        <f t="shared" si="20"/>
        <v>0</v>
      </c>
      <c r="V44" s="238">
        <f t="shared" si="20"/>
        <v>0</v>
      </c>
      <c r="W44" s="238">
        <f t="shared" si="20"/>
        <v>0</v>
      </c>
      <c r="X44" s="238">
        <f t="shared" si="20"/>
        <v>0</v>
      </c>
      <c r="Y44" s="238">
        <f t="shared" si="20"/>
        <v>0</v>
      </c>
      <c r="Z44" s="238">
        <f t="shared" si="20"/>
        <v>0</v>
      </c>
      <c r="AA44" s="238">
        <f t="shared" si="20"/>
        <v>0</v>
      </c>
      <c r="AB44" s="238">
        <f t="shared" si="20"/>
        <v>0</v>
      </c>
      <c r="AC44" s="238">
        <f t="shared" si="20"/>
        <v>0</v>
      </c>
      <c r="AD44" s="238">
        <f t="shared" si="20"/>
        <v>0</v>
      </c>
      <c r="AE44" s="238">
        <f t="shared" si="20"/>
        <v>0</v>
      </c>
      <c r="AF44" s="238">
        <f t="shared" si="20"/>
        <v>0</v>
      </c>
      <c r="AG44" s="238">
        <f t="shared" si="20"/>
        <v>0</v>
      </c>
      <c r="AH44" s="238">
        <f t="shared" si="20"/>
        <v>0</v>
      </c>
      <c r="AI44" s="238">
        <f t="shared" si="20"/>
        <v>1</v>
      </c>
      <c r="AJ44" s="791">
        <f t="shared" si="20"/>
        <v>0</v>
      </c>
      <c r="AK44" s="728" t="str">
        <f t="shared" si="9"/>
        <v>有</v>
      </c>
      <c r="AL44" s="729"/>
      <c r="AM44" s="953"/>
      <c r="AN44" s="953"/>
      <c r="AO44" s="954"/>
      <c r="AP44" s="955"/>
      <c r="AQ44" s="956" t="s">
        <v>389</v>
      </c>
      <c r="AR44" s="957">
        <v>0</v>
      </c>
    </row>
    <row r="45" spans="1:47" s="68" customFormat="1" ht="14.25" customHeight="1" thickBot="1">
      <c r="A45" s="40"/>
      <c r="B45" s="51" t="s">
        <v>121</v>
      </c>
      <c r="C45" s="49"/>
      <c r="D45" s="50"/>
      <c r="E45" s="54"/>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60"/>
      <c r="AL45" s="60"/>
      <c r="AM45" s="60"/>
      <c r="AN45" s="60"/>
      <c r="AO45" s="76"/>
      <c r="AP45" s="76"/>
      <c r="AQ45" s="70"/>
      <c r="AR45" s="63"/>
      <c r="AS45" s="580"/>
      <c r="AT45" s="580"/>
      <c r="AU45" s="580"/>
    </row>
    <row r="46" spans="1:47" s="68" customFormat="1" ht="14.25" customHeight="1" thickBot="1">
      <c r="A46" s="40"/>
      <c r="B46" s="4" t="s">
        <v>21</v>
      </c>
      <c r="C46" s="3"/>
      <c r="D46" s="53"/>
      <c r="E46" s="60"/>
      <c r="F46" s="60"/>
      <c r="G46" s="61"/>
      <c r="H46" s="62"/>
      <c r="Q46" s="1080">
        <v>5</v>
      </c>
      <c r="R46" s="1081"/>
      <c r="S46" s="60" t="s">
        <v>23</v>
      </c>
      <c r="T46" s="63" t="s">
        <v>24</v>
      </c>
      <c r="U46" s="60"/>
      <c r="V46" s="60" t="s">
        <v>25</v>
      </c>
      <c r="W46" s="1069">
        <v>40</v>
      </c>
      <c r="X46" s="1070"/>
      <c r="Y46" s="60" t="s">
        <v>26</v>
      </c>
      <c r="Z46" s="60"/>
      <c r="AA46" s="63" t="s">
        <v>27</v>
      </c>
      <c r="AB46" s="64"/>
      <c r="AC46" s="65"/>
      <c r="AD46" s="65"/>
      <c r="AE46" s="66"/>
      <c r="AF46" s="67"/>
      <c r="AG46" s="67"/>
      <c r="AH46" s="67"/>
      <c r="AI46" s="67"/>
      <c r="AJ46" s="67"/>
      <c r="AK46" s="60"/>
      <c r="AL46" s="60"/>
      <c r="AM46" s="60"/>
      <c r="AN46" s="60"/>
      <c r="AO46" s="60"/>
      <c r="AP46" s="76"/>
      <c r="AQ46" s="70"/>
      <c r="AR46" s="63"/>
      <c r="AS46" s="580"/>
      <c r="AT46" s="580"/>
      <c r="AU46" s="580"/>
    </row>
    <row r="47" spans="1:52" s="68" customFormat="1" ht="14.25" customHeight="1" thickBot="1">
      <c r="A47" s="4"/>
      <c r="B47" s="58" t="s">
        <v>22</v>
      </c>
      <c r="C47" s="59"/>
      <c r="D47" s="60"/>
      <c r="E47" s="60"/>
      <c r="F47" s="60"/>
      <c r="G47" s="61"/>
      <c r="H47" s="60"/>
      <c r="I47" s="63"/>
      <c r="J47" s="60"/>
      <c r="K47" s="60"/>
      <c r="L47" s="61"/>
      <c r="M47" s="63"/>
      <c r="N47" s="60"/>
      <c r="O47" s="60"/>
      <c r="P47" s="63"/>
      <c r="R47" s="64"/>
      <c r="S47" s="64"/>
      <c r="T47" s="64"/>
      <c r="U47" s="64"/>
      <c r="V47" s="64"/>
      <c r="W47" s="64"/>
      <c r="X47" s="64"/>
      <c r="Y47" s="64"/>
      <c r="Z47" s="69"/>
      <c r="AA47" s="70"/>
      <c r="AB47" s="70"/>
      <c r="AC47" s="70"/>
      <c r="AD47" s="70"/>
      <c r="AE47" s="70"/>
      <c r="AF47" s="70"/>
      <c r="AG47" s="70"/>
      <c r="AH47" s="70"/>
      <c r="AI47" s="70"/>
      <c r="AJ47" s="70"/>
      <c r="AK47" s="60"/>
      <c r="AL47" s="60"/>
      <c r="AM47" s="60"/>
      <c r="AN47" s="60"/>
      <c r="AO47" s="60"/>
      <c r="AP47" s="76"/>
      <c r="AQ47" s="70"/>
      <c r="AR47" s="63"/>
      <c r="AS47" s="580"/>
      <c r="AT47" s="580"/>
      <c r="AU47" s="580"/>
      <c r="AV47" s="580"/>
      <c r="AW47" s="580"/>
      <c r="AX47" s="580"/>
      <c r="AY47" s="580"/>
      <c r="AZ47" s="580"/>
    </row>
    <row r="48" spans="1:52" s="68" customFormat="1" ht="14.25" customHeight="1" thickBot="1">
      <c r="A48" s="58"/>
      <c r="B48" s="59"/>
      <c r="C48" s="59"/>
      <c r="D48" s="60"/>
      <c r="E48" s="60"/>
      <c r="M48" s="1080">
        <v>8</v>
      </c>
      <c r="N48" s="1081"/>
      <c r="O48" s="60" t="s">
        <v>26</v>
      </c>
      <c r="Q48" s="63" t="s">
        <v>29</v>
      </c>
      <c r="R48" s="60"/>
      <c r="S48" s="61"/>
      <c r="T48" s="63"/>
      <c r="U48" s="60"/>
      <c r="V48" s="60"/>
      <c r="W48" s="64"/>
      <c r="X48" s="64"/>
      <c r="Y48" s="64"/>
      <c r="Z48" s="69"/>
      <c r="AA48" s="70"/>
      <c r="AB48" s="70"/>
      <c r="AC48" s="70"/>
      <c r="AD48" s="70"/>
      <c r="AE48" s="70"/>
      <c r="AF48" s="70"/>
      <c r="AG48" s="70"/>
      <c r="AH48" s="70"/>
      <c r="AI48" s="70"/>
      <c r="AJ48" s="70"/>
      <c r="AK48" s="60"/>
      <c r="AL48" s="60"/>
      <c r="AM48" s="60"/>
      <c r="AN48" s="60"/>
      <c r="AO48" s="60"/>
      <c r="AP48" s="76"/>
      <c r="AQ48" s="70"/>
      <c r="AR48" s="63"/>
      <c r="AS48" s="580"/>
      <c r="AT48" s="580"/>
      <c r="AU48" s="580"/>
      <c r="AV48" s="580"/>
      <c r="AW48" s="580"/>
      <c r="AX48" s="580"/>
      <c r="AY48" s="580"/>
      <c r="AZ48" s="580"/>
    </row>
    <row r="49" spans="1:52" s="68" customFormat="1" ht="14.25" customHeight="1" thickBot="1">
      <c r="A49" s="58"/>
      <c r="B49" s="58" t="s">
        <v>28</v>
      </c>
      <c r="C49" s="59"/>
      <c r="D49" s="60"/>
      <c r="E49" s="60"/>
      <c r="M49" s="72"/>
      <c r="N49" s="73"/>
      <c r="O49" s="60"/>
      <c r="P49" s="63"/>
      <c r="Q49" s="60"/>
      <c r="R49" s="60"/>
      <c r="S49" s="61"/>
      <c r="T49" s="63"/>
      <c r="U49" s="60"/>
      <c r="V49" s="60"/>
      <c r="W49" s="64"/>
      <c r="X49" s="64"/>
      <c r="Y49" s="64"/>
      <c r="Z49" s="69"/>
      <c r="AA49" s="70"/>
      <c r="AB49" s="70"/>
      <c r="AC49" s="70"/>
      <c r="AD49" s="70"/>
      <c r="AE49" s="70"/>
      <c r="AF49" s="70"/>
      <c r="AG49" s="70"/>
      <c r="AH49" s="70"/>
      <c r="AI49" s="70"/>
      <c r="AJ49" s="70"/>
      <c r="AK49" s="60"/>
      <c r="AL49" s="60"/>
      <c r="AM49" s="60"/>
      <c r="AN49" s="60"/>
      <c r="AO49" s="60"/>
      <c r="AP49" s="60"/>
      <c r="AQ49" s="70"/>
      <c r="AS49" s="580"/>
      <c r="AT49" s="580"/>
      <c r="AU49" s="580"/>
      <c r="AV49" s="580"/>
      <c r="AW49" s="580"/>
      <c r="AX49" s="580"/>
      <c r="AY49" s="580"/>
      <c r="AZ49" s="580"/>
    </row>
    <row r="50" spans="1:52" s="68" customFormat="1" ht="14.25" customHeight="1" thickBot="1">
      <c r="A50" s="58"/>
      <c r="B50" s="59"/>
      <c r="C50" s="59"/>
      <c r="D50" s="60"/>
      <c r="E50" s="62"/>
      <c r="M50" s="1082">
        <v>21</v>
      </c>
      <c r="N50" s="1083"/>
      <c r="O50" s="1084"/>
      <c r="P50" s="74" t="s">
        <v>31</v>
      </c>
      <c r="W50" s="60"/>
      <c r="X50" s="60"/>
      <c r="Y50" s="60"/>
      <c r="Z50" s="60"/>
      <c r="AA50" s="60"/>
      <c r="AB50" s="60"/>
      <c r="AC50" s="60"/>
      <c r="AD50" s="60"/>
      <c r="AE50" s="60"/>
      <c r="AF50" s="60"/>
      <c r="AG50" s="60"/>
      <c r="AH50" s="60"/>
      <c r="AI50" s="60"/>
      <c r="AJ50" s="60"/>
      <c r="AQ50" s="78"/>
      <c r="AS50" s="580"/>
      <c r="AT50" s="580"/>
      <c r="AU50" s="580"/>
      <c r="AV50" s="580"/>
      <c r="AW50" s="580"/>
      <c r="AX50" s="580"/>
      <c r="AY50" s="580"/>
      <c r="AZ50" s="580"/>
    </row>
    <row r="51" spans="1:52" s="68" customFormat="1" ht="14.25" customHeight="1" thickBot="1">
      <c r="A51" s="58"/>
      <c r="B51" s="206">
        <v>4</v>
      </c>
      <c r="C51" s="75" t="s">
        <v>133</v>
      </c>
      <c r="F51" s="60"/>
      <c r="G51" s="77"/>
      <c r="H51" s="60"/>
      <c r="I51" s="74"/>
      <c r="T51" s="60"/>
      <c r="U51" s="60"/>
      <c r="V51" s="60"/>
      <c r="W51" s="60"/>
      <c r="X51" s="60"/>
      <c r="Y51" s="60"/>
      <c r="Z51" s="60"/>
      <c r="AA51" s="60"/>
      <c r="AB51" s="60"/>
      <c r="AC51" s="60"/>
      <c r="AD51" s="60"/>
      <c r="AE51" s="60"/>
      <c r="AF51" s="60"/>
      <c r="AG51" s="60"/>
      <c r="AH51" s="60"/>
      <c r="AI51" s="60"/>
      <c r="AJ51" s="60"/>
      <c r="AQ51" s="78"/>
      <c r="AS51" s="580"/>
      <c r="AT51" s="580"/>
      <c r="AU51" s="580"/>
      <c r="AV51" s="580"/>
      <c r="AW51" s="580"/>
      <c r="AX51" s="580"/>
      <c r="AY51" s="580"/>
      <c r="AZ51" s="580"/>
    </row>
    <row r="52" spans="1:52" s="68" customFormat="1" ht="14.25" customHeight="1">
      <c r="A52" s="74"/>
      <c r="B52" s="74" t="s">
        <v>32</v>
      </c>
      <c r="C52" s="63"/>
      <c r="D52" s="60"/>
      <c r="F52" s="60"/>
      <c r="G52" s="77"/>
      <c r="H52" s="60"/>
      <c r="I52" s="74"/>
      <c r="T52" s="60"/>
      <c r="U52" s="60"/>
      <c r="V52" s="60"/>
      <c r="W52" s="60"/>
      <c r="X52" s="60"/>
      <c r="Y52" s="60"/>
      <c r="Z52" s="60"/>
      <c r="AA52" s="60"/>
      <c r="AB52" s="60"/>
      <c r="AC52" s="60"/>
      <c r="AD52" s="60"/>
      <c r="AE52" s="60"/>
      <c r="AF52" s="60"/>
      <c r="AG52" s="60"/>
      <c r="AH52" s="60"/>
      <c r="AI52" s="60"/>
      <c r="AJ52" s="60"/>
      <c r="AQ52" s="78"/>
      <c r="AS52" s="580"/>
      <c r="AT52" s="580"/>
      <c r="AU52" s="580"/>
      <c r="AV52" s="580"/>
      <c r="AW52" s="580"/>
      <c r="AX52" s="580"/>
      <c r="AY52" s="580"/>
      <c r="AZ52" s="580"/>
    </row>
    <row r="53" spans="2:52" s="68" customFormat="1" ht="14.25" customHeight="1" thickBot="1">
      <c r="B53" s="74" t="s">
        <v>318</v>
      </c>
      <c r="C53" s="63"/>
      <c r="D53" s="60"/>
      <c r="F53" s="60"/>
      <c r="G53" s="77"/>
      <c r="H53" s="60"/>
      <c r="I53" s="74"/>
      <c r="T53" s="60"/>
      <c r="U53" s="60"/>
      <c r="V53" s="60"/>
      <c r="W53" s="60"/>
      <c r="X53" s="60"/>
      <c r="Y53" s="60"/>
      <c r="Z53" s="60"/>
      <c r="AA53" s="60"/>
      <c r="AB53" s="60"/>
      <c r="AC53" s="60"/>
      <c r="AD53" s="60"/>
      <c r="AE53" s="60"/>
      <c r="AF53" s="60"/>
      <c r="AG53" s="60"/>
      <c r="AH53" s="60"/>
      <c r="AI53" s="60"/>
      <c r="AJ53" s="60"/>
      <c r="AQ53" s="78"/>
      <c r="AS53" s="580"/>
      <c r="AT53" s="580"/>
      <c r="AU53" s="580"/>
      <c r="AV53" s="580"/>
      <c r="AW53" s="580"/>
      <c r="AX53" s="580"/>
      <c r="AY53" s="580"/>
      <c r="AZ53" s="580"/>
    </row>
    <row r="54" spans="2:52" s="68" customFormat="1" ht="14.25" customHeight="1" thickBot="1">
      <c r="B54" s="74"/>
      <c r="C54" s="63"/>
      <c r="D54" s="60"/>
      <c r="E54" s="74"/>
      <c r="M54" s="74" t="s">
        <v>35</v>
      </c>
      <c r="Q54" s="1071">
        <f>M48*M50</f>
        <v>168</v>
      </c>
      <c r="R54" s="1072"/>
      <c r="S54" s="1073"/>
      <c r="T54" s="74" t="s">
        <v>26</v>
      </c>
      <c r="V54" s="74" t="s">
        <v>36</v>
      </c>
      <c r="AF54" s="63"/>
      <c r="AG54" s="60"/>
      <c r="AH54" s="60"/>
      <c r="AI54" s="60"/>
      <c r="AJ54" s="60"/>
      <c r="AQ54" s="78"/>
      <c r="AS54" s="580"/>
      <c r="AT54" s="580"/>
      <c r="AU54" s="580"/>
      <c r="AV54" s="580"/>
      <c r="AW54" s="580"/>
      <c r="AX54" s="580"/>
      <c r="AY54" s="580"/>
      <c r="AZ54" s="580"/>
    </row>
    <row r="55" spans="2:52" s="68" customFormat="1" ht="14.25" customHeight="1">
      <c r="B55" s="75" t="s">
        <v>34</v>
      </c>
      <c r="C55" s="74"/>
      <c r="AQ55" s="78"/>
      <c r="AS55" s="580"/>
      <c r="AT55" s="580"/>
      <c r="AU55" s="580"/>
      <c r="AV55" s="581"/>
      <c r="AW55" s="581"/>
      <c r="AX55" s="580"/>
      <c r="AY55" s="580"/>
      <c r="AZ55" s="580"/>
    </row>
    <row r="56" spans="43:52" s="68" customFormat="1" ht="14.25" customHeight="1">
      <c r="AQ56" s="78"/>
      <c r="AR56" s="141"/>
      <c r="AS56" s="580"/>
      <c r="AT56" s="580"/>
      <c r="AU56" s="580"/>
      <c r="AV56" s="581"/>
      <c r="AW56" s="581"/>
      <c r="AX56" s="580"/>
      <c r="AY56" s="580"/>
      <c r="AZ56" s="580"/>
    </row>
    <row r="57" spans="1:71" ht="14.25" customHeight="1" thickBot="1">
      <c r="A57" s="68"/>
      <c r="B57" s="74" t="s">
        <v>37</v>
      </c>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78"/>
      <c r="AR57" s="141"/>
      <c r="AS57" s="597"/>
      <c r="AT57" s="597"/>
      <c r="AU57" s="597"/>
      <c r="BA57" s="142"/>
      <c r="BB57" s="142"/>
      <c r="BC57" s="142"/>
      <c r="BD57" s="142"/>
      <c r="BE57" s="142"/>
      <c r="BF57" s="142"/>
      <c r="BG57" s="142"/>
      <c r="BH57" s="142"/>
      <c r="BI57" s="142"/>
      <c r="BJ57" s="142"/>
      <c r="BK57" s="142"/>
      <c r="BL57" s="142"/>
      <c r="BM57" s="142"/>
      <c r="BN57" s="142"/>
      <c r="BO57" s="142"/>
      <c r="BP57" s="142"/>
      <c r="BQ57" s="142"/>
      <c r="BR57" s="142"/>
      <c r="BS57" s="142"/>
    </row>
    <row r="58" spans="1:71" ht="14.25" customHeight="1" thickBot="1">
      <c r="A58" s="68"/>
      <c r="B58" s="74"/>
      <c r="C58" s="68"/>
      <c r="D58" s="68"/>
      <c r="E58" s="68"/>
      <c r="F58" s="68"/>
      <c r="G58" s="68"/>
      <c r="H58" s="1074">
        <v>0.6979166666666666</v>
      </c>
      <c r="I58" s="1075"/>
      <c r="J58" s="1075"/>
      <c r="K58" s="1075"/>
      <c r="L58" s="1075"/>
      <c r="M58" s="1076"/>
      <c r="N58" s="68"/>
      <c r="O58" s="68" t="s">
        <v>116</v>
      </c>
      <c r="P58" s="68"/>
      <c r="Q58" s="1074">
        <v>0.3645833333333333</v>
      </c>
      <c r="R58" s="1075"/>
      <c r="S58" s="1075"/>
      <c r="T58" s="1075"/>
      <c r="U58" s="1075"/>
      <c r="V58" s="1076"/>
      <c r="W58" s="68"/>
      <c r="X58" s="68"/>
      <c r="Y58" s="68"/>
      <c r="Z58" s="68"/>
      <c r="AA58" s="68"/>
      <c r="AB58" s="68"/>
      <c r="AC58" s="68"/>
      <c r="AD58" s="68"/>
      <c r="AE58" s="68"/>
      <c r="AF58" s="68"/>
      <c r="AG58" s="68"/>
      <c r="AH58" s="68"/>
      <c r="AI58" s="68"/>
      <c r="AJ58" s="68"/>
      <c r="AK58" s="68"/>
      <c r="AL58" s="68"/>
      <c r="AM58" s="68"/>
      <c r="AN58" s="68"/>
      <c r="AO58" s="68"/>
      <c r="AP58" s="68"/>
      <c r="AQ58" s="78"/>
      <c r="AR58" s="141"/>
      <c r="AS58" s="597"/>
      <c r="AT58" s="597"/>
      <c r="AU58" s="597"/>
      <c r="BA58" s="142"/>
      <c r="BB58" s="142"/>
      <c r="BC58" s="142"/>
      <c r="BD58" s="142"/>
      <c r="BE58" s="142"/>
      <c r="BF58" s="142"/>
      <c r="BG58" s="142"/>
      <c r="BH58" s="142"/>
      <c r="BI58" s="142"/>
      <c r="BJ58" s="142"/>
      <c r="BK58" s="142"/>
      <c r="BL58" s="142"/>
      <c r="BM58" s="142"/>
      <c r="BN58" s="142"/>
      <c r="BO58" s="142"/>
      <c r="BP58" s="142"/>
      <c r="BQ58" s="142"/>
      <c r="BR58" s="142"/>
      <c r="BS58" s="142"/>
    </row>
    <row r="59" spans="1:71" ht="14.25" customHeight="1">
      <c r="A59" s="68"/>
      <c r="B59" s="58" t="s">
        <v>118</v>
      </c>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c r="AQ59" s="78"/>
      <c r="AR59" s="141"/>
      <c r="AS59" s="597"/>
      <c r="AT59" s="597"/>
      <c r="AU59" s="597"/>
      <c r="BA59" s="142"/>
      <c r="BB59" s="142"/>
      <c r="BC59" s="142"/>
      <c r="BD59" s="142"/>
      <c r="BE59" s="142"/>
      <c r="BF59" s="142"/>
      <c r="BG59" s="142"/>
      <c r="BH59" s="142"/>
      <c r="BI59" s="142"/>
      <c r="BJ59" s="142"/>
      <c r="BK59" s="142"/>
      <c r="BL59" s="142"/>
      <c r="BM59" s="142"/>
      <c r="BN59" s="142"/>
      <c r="BO59" s="142"/>
      <c r="BP59" s="142"/>
      <c r="BQ59" s="142"/>
      <c r="BR59" s="142"/>
      <c r="BS59" s="142"/>
    </row>
    <row r="60" spans="1:71" ht="14.25" customHeight="1">
      <c r="A60" s="68"/>
      <c r="B60" s="63" t="s">
        <v>117</v>
      </c>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78"/>
      <c r="AR60" s="141"/>
      <c r="AS60" s="597"/>
      <c r="AT60" s="597"/>
      <c r="AU60" s="597"/>
      <c r="BA60" s="142"/>
      <c r="BB60" s="142"/>
      <c r="BC60" s="142"/>
      <c r="BD60" s="142"/>
      <c r="BE60" s="142"/>
      <c r="BF60" s="142"/>
      <c r="BG60" s="142"/>
      <c r="BH60" s="142"/>
      <c r="BI60" s="142"/>
      <c r="BJ60" s="142"/>
      <c r="BK60" s="142"/>
      <c r="BL60" s="142"/>
      <c r="BM60" s="142"/>
      <c r="BN60" s="142"/>
      <c r="BO60" s="142"/>
      <c r="BP60" s="142"/>
      <c r="BQ60" s="142"/>
      <c r="BR60" s="142"/>
      <c r="BS60" s="142"/>
    </row>
    <row r="61" spans="1:71" ht="10.5" customHeight="1">
      <c r="A61" s="68"/>
      <c r="B61" s="190"/>
      <c r="C61" s="191"/>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2"/>
      <c r="AR61" s="141"/>
      <c r="AS61" s="597"/>
      <c r="AT61" s="597"/>
      <c r="AU61" s="597"/>
      <c r="BA61" s="142"/>
      <c r="BB61" s="142"/>
      <c r="BC61" s="142"/>
      <c r="BD61" s="142"/>
      <c r="BE61" s="142"/>
      <c r="BF61" s="142"/>
      <c r="BG61" s="142"/>
      <c r="BH61" s="142"/>
      <c r="BI61" s="142"/>
      <c r="BJ61" s="142"/>
      <c r="BK61" s="142"/>
      <c r="BL61" s="142"/>
      <c r="BM61" s="142"/>
      <c r="BN61" s="142"/>
      <c r="BO61" s="142"/>
      <c r="BP61" s="142"/>
      <c r="BQ61" s="142"/>
      <c r="BR61" s="142"/>
      <c r="BS61" s="142"/>
    </row>
    <row r="62" spans="1:71" ht="14.25">
      <c r="A62" s="68"/>
      <c r="B62" s="193"/>
      <c r="C62" s="194" t="s">
        <v>130</v>
      </c>
      <c r="D62" s="195"/>
      <c r="E62" s="194" t="s">
        <v>123</v>
      </c>
      <c r="F62" s="196"/>
      <c r="G62" s="196"/>
      <c r="H62" s="196"/>
      <c r="I62" s="196"/>
      <c r="J62" s="196"/>
      <c r="K62" s="196"/>
      <c r="L62" s="196"/>
      <c r="M62" s="196"/>
      <c r="N62" s="196"/>
      <c r="O62" s="196"/>
      <c r="P62" s="196"/>
      <c r="Q62" s="196"/>
      <c r="R62" s="196"/>
      <c r="S62" s="196"/>
      <c r="T62" s="196"/>
      <c r="U62" s="196"/>
      <c r="V62" s="196"/>
      <c r="W62" s="196"/>
      <c r="X62" s="196"/>
      <c r="Y62" s="196"/>
      <c r="Z62" s="196"/>
      <c r="AA62" s="196"/>
      <c r="AB62" s="196"/>
      <c r="AC62" s="196"/>
      <c r="AD62" s="196"/>
      <c r="AE62" s="196"/>
      <c r="AF62" s="196"/>
      <c r="AG62" s="196"/>
      <c r="AH62" s="196"/>
      <c r="AI62" s="196"/>
      <c r="AJ62" s="196"/>
      <c r="AK62" s="196"/>
      <c r="AL62" s="196"/>
      <c r="AM62" s="196"/>
      <c r="AN62" s="196"/>
      <c r="AO62" s="196"/>
      <c r="AP62" s="196"/>
      <c r="AQ62" s="197"/>
      <c r="AR62" s="141"/>
      <c r="AS62" s="597"/>
      <c r="AT62" s="597"/>
      <c r="AU62" s="597"/>
      <c r="BA62" s="142"/>
      <c r="BB62" s="142"/>
      <c r="BC62" s="142"/>
      <c r="BD62" s="142"/>
      <c r="BE62" s="142"/>
      <c r="BF62" s="142"/>
      <c r="BG62" s="142"/>
      <c r="BH62" s="142"/>
      <c r="BI62" s="142"/>
      <c r="BJ62" s="142"/>
      <c r="BK62" s="142"/>
      <c r="BL62" s="142"/>
      <c r="BM62" s="142"/>
      <c r="BN62" s="142"/>
      <c r="BO62" s="142"/>
      <c r="BP62" s="142"/>
      <c r="BQ62" s="142"/>
      <c r="BR62" s="142"/>
      <c r="BS62" s="142"/>
    </row>
    <row r="63" spans="2:71" ht="13.5">
      <c r="B63" s="193"/>
      <c r="C63" s="194"/>
      <c r="D63" s="195"/>
      <c r="E63" s="194" t="s">
        <v>124</v>
      </c>
      <c r="F63" s="196"/>
      <c r="G63" s="196"/>
      <c r="H63" s="196"/>
      <c r="I63" s="196"/>
      <c r="J63" s="196"/>
      <c r="K63" s="196"/>
      <c r="L63" s="196"/>
      <c r="M63" s="196"/>
      <c r="N63" s="196"/>
      <c r="O63" s="196"/>
      <c r="P63" s="196"/>
      <c r="Q63" s="196"/>
      <c r="R63" s="196"/>
      <c r="S63" s="196"/>
      <c r="T63" s="196"/>
      <c r="U63" s="196"/>
      <c r="V63" s="196"/>
      <c r="W63" s="196"/>
      <c r="X63" s="196"/>
      <c r="Y63" s="196"/>
      <c r="Z63" s="196"/>
      <c r="AA63" s="196"/>
      <c r="AB63" s="196"/>
      <c r="AC63" s="196"/>
      <c r="AD63" s="196"/>
      <c r="AE63" s="196"/>
      <c r="AF63" s="196"/>
      <c r="AG63" s="196"/>
      <c r="AH63" s="196"/>
      <c r="AI63" s="196"/>
      <c r="AJ63" s="196"/>
      <c r="AK63" s="196"/>
      <c r="AL63" s="196"/>
      <c r="AM63" s="196"/>
      <c r="AN63" s="196"/>
      <c r="AO63" s="196"/>
      <c r="AP63" s="196"/>
      <c r="AQ63" s="197"/>
      <c r="AR63" s="141"/>
      <c r="AS63" s="597"/>
      <c r="AT63" s="597"/>
      <c r="AU63" s="597"/>
      <c r="BA63" s="142"/>
      <c r="BB63" s="142"/>
      <c r="BC63" s="142"/>
      <c r="BD63" s="142"/>
      <c r="BE63" s="142"/>
      <c r="BF63" s="142"/>
      <c r="BG63" s="142"/>
      <c r="BH63" s="142"/>
      <c r="BI63" s="142"/>
      <c r="BJ63" s="142"/>
      <c r="BK63" s="142"/>
      <c r="BL63" s="142"/>
      <c r="BM63" s="142"/>
      <c r="BN63" s="142"/>
      <c r="BO63" s="142"/>
      <c r="BP63" s="142"/>
      <c r="BQ63" s="142"/>
      <c r="BR63" s="142"/>
      <c r="BS63" s="142"/>
    </row>
    <row r="64" spans="2:47" ht="10.5" customHeight="1">
      <c r="B64" s="193"/>
      <c r="C64" s="194"/>
      <c r="D64" s="195"/>
      <c r="E64" s="194" t="s">
        <v>125</v>
      </c>
      <c r="F64" s="196"/>
      <c r="G64" s="196"/>
      <c r="H64" s="196"/>
      <c r="I64" s="196"/>
      <c r="J64" s="196"/>
      <c r="K64" s="196"/>
      <c r="L64" s="196"/>
      <c r="M64" s="196"/>
      <c r="N64" s="196"/>
      <c r="O64" s="196"/>
      <c r="P64" s="196"/>
      <c r="Q64" s="196"/>
      <c r="R64" s="196"/>
      <c r="S64" s="196"/>
      <c r="T64" s="196"/>
      <c r="U64" s="196"/>
      <c r="V64" s="196"/>
      <c r="W64" s="196"/>
      <c r="X64" s="196"/>
      <c r="Y64" s="196"/>
      <c r="Z64" s="196"/>
      <c r="AA64" s="196"/>
      <c r="AB64" s="196"/>
      <c r="AC64" s="196"/>
      <c r="AD64" s="196"/>
      <c r="AE64" s="196"/>
      <c r="AF64" s="196"/>
      <c r="AG64" s="196"/>
      <c r="AH64" s="196"/>
      <c r="AI64" s="196"/>
      <c r="AJ64" s="196"/>
      <c r="AK64" s="196"/>
      <c r="AL64" s="196"/>
      <c r="AM64" s="196"/>
      <c r="AN64" s="196"/>
      <c r="AO64" s="196"/>
      <c r="AP64" s="196"/>
      <c r="AQ64" s="197"/>
      <c r="AR64" s="94"/>
      <c r="AS64" s="597"/>
      <c r="AT64" s="597"/>
      <c r="AU64" s="597"/>
    </row>
    <row r="65" spans="2:47" ht="10.5" customHeight="1">
      <c r="B65" s="193"/>
      <c r="C65" s="198"/>
      <c r="D65" s="195"/>
      <c r="E65" s="198" t="s">
        <v>126</v>
      </c>
      <c r="F65" s="196"/>
      <c r="G65" s="196"/>
      <c r="H65" s="196"/>
      <c r="I65" s="196"/>
      <c r="J65" s="196"/>
      <c r="K65" s="196"/>
      <c r="L65" s="196"/>
      <c r="M65" s="196"/>
      <c r="N65" s="196"/>
      <c r="O65" s="196"/>
      <c r="P65" s="196"/>
      <c r="Q65" s="196"/>
      <c r="R65" s="196"/>
      <c r="S65" s="196"/>
      <c r="T65" s="196"/>
      <c r="U65" s="196"/>
      <c r="V65" s="196"/>
      <c r="W65" s="196"/>
      <c r="X65" s="196"/>
      <c r="Y65" s="196"/>
      <c r="Z65" s="196"/>
      <c r="AA65" s="196"/>
      <c r="AB65" s="196"/>
      <c r="AC65" s="196"/>
      <c r="AD65" s="196"/>
      <c r="AE65" s="196"/>
      <c r="AF65" s="196"/>
      <c r="AG65" s="196"/>
      <c r="AH65" s="196"/>
      <c r="AI65" s="196"/>
      <c r="AJ65" s="196"/>
      <c r="AK65" s="196"/>
      <c r="AL65" s="196"/>
      <c r="AM65" s="196"/>
      <c r="AN65" s="196"/>
      <c r="AO65" s="196"/>
      <c r="AP65" s="196"/>
      <c r="AQ65" s="197"/>
      <c r="AS65" s="597"/>
      <c r="AT65" s="597"/>
      <c r="AU65" s="597"/>
    </row>
    <row r="66" spans="2:43" ht="10.5" customHeight="1">
      <c r="B66" s="193"/>
      <c r="C66" s="194"/>
      <c r="D66" s="195"/>
      <c r="E66" s="194" t="s">
        <v>127</v>
      </c>
      <c r="F66" s="196"/>
      <c r="G66" s="196"/>
      <c r="H66" s="196"/>
      <c r="I66" s="196"/>
      <c r="J66" s="196"/>
      <c r="K66" s="196"/>
      <c r="L66" s="196"/>
      <c r="M66" s="196"/>
      <c r="N66" s="196"/>
      <c r="O66" s="196"/>
      <c r="P66" s="196"/>
      <c r="Q66" s="196"/>
      <c r="R66" s="196"/>
      <c r="S66" s="196"/>
      <c r="T66" s="196"/>
      <c r="U66" s="196"/>
      <c r="V66" s="196"/>
      <c r="W66" s="196"/>
      <c r="X66" s="196"/>
      <c r="Y66" s="196"/>
      <c r="Z66" s="196"/>
      <c r="AA66" s="196"/>
      <c r="AB66" s="196"/>
      <c r="AC66" s="196"/>
      <c r="AD66" s="196"/>
      <c r="AE66" s="196"/>
      <c r="AF66" s="196"/>
      <c r="AG66" s="196"/>
      <c r="AH66" s="196"/>
      <c r="AI66" s="196"/>
      <c r="AJ66" s="196"/>
      <c r="AK66" s="196"/>
      <c r="AL66" s="196"/>
      <c r="AM66" s="196"/>
      <c r="AN66" s="196"/>
      <c r="AO66" s="196"/>
      <c r="AP66" s="196"/>
      <c r="AQ66" s="197"/>
    </row>
    <row r="67" spans="2:43" ht="10.5" customHeight="1">
      <c r="B67" s="193"/>
      <c r="C67" s="194"/>
      <c r="D67" s="195"/>
      <c r="E67" s="194" t="s">
        <v>128</v>
      </c>
      <c r="F67" s="196"/>
      <c r="G67" s="196"/>
      <c r="H67" s="196"/>
      <c r="I67" s="196"/>
      <c r="J67" s="196"/>
      <c r="K67" s="196"/>
      <c r="L67" s="196"/>
      <c r="M67" s="196"/>
      <c r="N67" s="196"/>
      <c r="O67" s="196"/>
      <c r="P67" s="196"/>
      <c r="Q67" s="196"/>
      <c r="R67" s="196"/>
      <c r="S67" s="196"/>
      <c r="T67" s="196"/>
      <c r="U67" s="196"/>
      <c r="V67" s="196"/>
      <c r="W67" s="196"/>
      <c r="X67" s="196"/>
      <c r="Y67" s="196"/>
      <c r="Z67" s="196"/>
      <c r="AA67" s="196"/>
      <c r="AB67" s="196"/>
      <c r="AC67" s="196"/>
      <c r="AD67" s="196"/>
      <c r="AE67" s="196"/>
      <c r="AF67" s="196"/>
      <c r="AG67" s="196"/>
      <c r="AH67" s="196"/>
      <c r="AI67" s="196"/>
      <c r="AJ67" s="196"/>
      <c r="AK67" s="196"/>
      <c r="AL67" s="196"/>
      <c r="AM67" s="196"/>
      <c r="AN67" s="196"/>
      <c r="AO67" s="196"/>
      <c r="AP67" s="196"/>
      <c r="AQ67" s="197"/>
    </row>
    <row r="68" spans="2:43" ht="10.5" customHeight="1">
      <c r="B68" s="193"/>
      <c r="C68" s="194"/>
      <c r="D68" s="195"/>
      <c r="E68" s="194" t="s">
        <v>129</v>
      </c>
      <c r="F68" s="196"/>
      <c r="G68" s="196"/>
      <c r="H68" s="196"/>
      <c r="I68" s="196"/>
      <c r="J68" s="196"/>
      <c r="K68" s="196"/>
      <c r="L68" s="196"/>
      <c r="M68" s="196"/>
      <c r="N68" s="196"/>
      <c r="O68" s="196"/>
      <c r="P68" s="196"/>
      <c r="Q68" s="196"/>
      <c r="R68" s="196"/>
      <c r="S68" s="196"/>
      <c r="T68" s="196"/>
      <c r="U68" s="196"/>
      <c r="V68" s="196"/>
      <c r="W68" s="196"/>
      <c r="X68" s="196"/>
      <c r="Y68" s="196"/>
      <c r="Z68" s="196"/>
      <c r="AA68" s="196"/>
      <c r="AB68" s="196"/>
      <c r="AC68" s="196"/>
      <c r="AD68" s="196"/>
      <c r="AE68" s="196"/>
      <c r="AF68" s="196"/>
      <c r="AG68" s="196"/>
      <c r="AH68" s="196"/>
      <c r="AI68" s="196"/>
      <c r="AJ68" s="196"/>
      <c r="AK68" s="196"/>
      <c r="AL68" s="196"/>
      <c r="AM68" s="196"/>
      <c r="AN68" s="196"/>
      <c r="AO68" s="196"/>
      <c r="AP68" s="196"/>
      <c r="AQ68" s="197"/>
    </row>
    <row r="69" spans="2:43" ht="10.5" customHeight="1">
      <c r="B69" s="193"/>
      <c r="C69" s="199" t="s">
        <v>132</v>
      </c>
      <c r="D69" s="195"/>
      <c r="E69" s="200" t="s">
        <v>131</v>
      </c>
      <c r="F69" s="201"/>
      <c r="G69" s="201"/>
      <c r="H69" s="201"/>
      <c r="I69" s="201"/>
      <c r="J69" s="201"/>
      <c r="K69" s="201"/>
      <c r="L69" s="201"/>
      <c r="M69" s="201"/>
      <c r="N69" s="201"/>
      <c r="O69" s="201"/>
      <c r="P69" s="201"/>
      <c r="Q69" s="201"/>
      <c r="R69" s="201"/>
      <c r="S69" s="201"/>
      <c r="T69" s="201"/>
      <c r="U69" s="201"/>
      <c r="V69" s="201"/>
      <c r="W69" s="201"/>
      <c r="X69" s="201"/>
      <c r="Y69" s="201"/>
      <c r="Z69" s="201"/>
      <c r="AA69" s="201"/>
      <c r="AB69" s="201"/>
      <c r="AC69" s="201"/>
      <c r="AD69" s="201"/>
      <c r="AE69" s="201"/>
      <c r="AF69" s="201"/>
      <c r="AG69" s="201"/>
      <c r="AH69" s="201"/>
      <c r="AI69" s="201"/>
      <c r="AJ69" s="201"/>
      <c r="AK69" s="201"/>
      <c r="AL69" s="201"/>
      <c r="AM69" s="201"/>
      <c r="AN69" s="201"/>
      <c r="AO69" s="201"/>
      <c r="AP69" s="201"/>
      <c r="AQ69" s="202"/>
    </row>
    <row r="70" spans="2:43" ht="10.5" customHeight="1">
      <c r="B70" s="203"/>
      <c r="C70" s="204"/>
      <c r="D70" s="204"/>
      <c r="E70" s="204"/>
      <c r="F70" s="204"/>
      <c r="G70" s="204"/>
      <c r="H70" s="204"/>
      <c r="I70" s="204"/>
      <c r="J70" s="204"/>
      <c r="K70" s="204"/>
      <c r="L70" s="204"/>
      <c r="M70" s="204"/>
      <c r="N70" s="204"/>
      <c r="O70" s="204"/>
      <c r="P70" s="204"/>
      <c r="Q70" s="204"/>
      <c r="R70" s="204"/>
      <c r="S70" s="204"/>
      <c r="T70" s="204"/>
      <c r="U70" s="204"/>
      <c r="V70" s="204"/>
      <c r="W70" s="204"/>
      <c r="X70" s="204"/>
      <c r="Y70" s="204"/>
      <c r="Z70" s="204"/>
      <c r="AA70" s="204"/>
      <c r="AB70" s="204"/>
      <c r="AC70" s="204"/>
      <c r="AD70" s="204"/>
      <c r="AE70" s="204"/>
      <c r="AF70" s="204"/>
      <c r="AG70" s="204"/>
      <c r="AH70" s="204"/>
      <c r="AI70" s="204"/>
      <c r="AJ70" s="204"/>
      <c r="AK70" s="204"/>
      <c r="AL70" s="204"/>
      <c r="AM70" s="204"/>
      <c r="AN70" s="204"/>
      <c r="AO70" s="204"/>
      <c r="AP70" s="204"/>
      <c r="AQ70" s="205"/>
    </row>
    <row r="74" spans="4:37" ht="14.25">
      <c r="D74" s="578"/>
      <c r="E74" s="579">
        <v>1</v>
      </c>
      <c r="F74" s="579">
        <v>2</v>
      </c>
      <c r="G74" s="579">
        <v>3</v>
      </c>
      <c r="H74" s="579">
        <v>4</v>
      </c>
      <c r="I74" s="579">
        <v>5</v>
      </c>
      <c r="J74" s="579">
        <v>6</v>
      </c>
      <c r="K74" s="579">
        <v>7</v>
      </c>
      <c r="L74" s="579">
        <v>8</v>
      </c>
      <c r="M74" s="579">
        <v>9</v>
      </c>
      <c r="N74" s="579">
        <v>10</v>
      </c>
      <c r="O74" s="579">
        <v>11</v>
      </c>
      <c r="P74" s="579">
        <v>12</v>
      </c>
      <c r="Q74" s="579">
        <v>13</v>
      </c>
      <c r="R74" s="579">
        <v>14</v>
      </c>
      <c r="S74" s="579">
        <v>15</v>
      </c>
      <c r="T74" s="579">
        <v>16</v>
      </c>
      <c r="U74" s="579">
        <v>17</v>
      </c>
      <c r="V74" s="579">
        <v>18</v>
      </c>
      <c r="W74" s="579">
        <v>19</v>
      </c>
      <c r="X74" s="579">
        <v>20</v>
      </c>
      <c r="Y74" s="579">
        <v>21</v>
      </c>
      <c r="Z74" s="579">
        <v>22</v>
      </c>
      <c r="AA74" s="579">
        <v>23</v>
      </c>
      <c r="AB74" s="579">
        <v>24</v>
      </c>
      <c r="AC74" s="579">
        <v>25</v>
      </c>
      <c r="AD74" s="579">
        <v>26</v>
      </c>
      <c r="AE74" s="579">
        <v>27</v>
      </c>
      <c r="AF74" s="579">
        <v>28</v>
      </c>
      <c r="AG74" s="579">
        <v>29</v>
      </c>
      <c r="AH74" s="579">
        <v>30</v>
      </c>
      <c r="AI74" s="579"/>
      <c r="AJ74" s="580"/>
      <c r="AK74" s="581"/>
    </row>
    <row r="75" spans="4:37" ht="15" thickBot="1">
      <c r="D75" s="582"/>
      <c r="E75" s="583" t="str">
        <f aca="true" t="shared" si="21" ref="E75:AH75">F5</f>
        <v>火</v>
      </c>
      <c r="F75" s="583" t="str">
        <f t="shared" si="21"/>
        <v>水</v>
      </c>
      <c r="G75" s="583" t="str">
        <f t="shared" si="21"/>
        <v>木</v>
      </c>
      <c r="H75" s="583" t="str">
        <f t="shared" si="21"/>
        <v>金</v>
      </c>
      <c r="I75" s="583" t="str">
        <f t="shared" si="21"/>
        <v>土</v>
      </c>
      <c r="J75" s="583" t="str">
        <f t="shared" si="21"/>
        <v>日</v>
      </c>
      <c r="K75" s="583" t="str">
        <f t="shared" si="21"/>
        <v>月</v>
      </c>
      <c r="L75" s="583" t="str">
        <f t="shared" si="21"/>
        <v>火</v>
      </c>
      <c r="M75" s="583" t="str">
        <f t="shared" si="21"/>
        <v>水</v>
      </c>
      <c r="N75" s="583" t="str">
        <f t="shared" si="21"/>
        <v>木</v>
      </c>
      <c r="O75" s="583" t="str">
        <f t="shared" si="21"/>
        <v>金</v>
      </c>
      <c r="P75" s="583" t="str">
        <f t="shared" si="21"/>
        <v>土</v>
      </c>
      <c r="Q75" s="583" t="str">
        <f t="shared" si="21"/>
        <v>日</v>
      </c>
      <c r="R75" s="583" t="str">
        <f t="shared" si="21"/>
        <v>月</v>
      </c>
      <c r="S75" s="583" t="str">
        <f t="shared" si="21"/>
        <v>火</v>
      </c>
      <c r="T75" s="583" t="str">
        <f t="shared" si="21"/>
        <v>水</v>
      </c>
      <c r="U75" s="583" t="str">
        <f t="shared" si="21"/>
        <v>木</v>
      </c>
      <c r="V75" s="583" t="str">
        <f t="shared" si="21"/>
        <v>金</v>
      </c>
      <c r="W75" s="583" t="str">
        <f t="shared" si="21"/>
        <v>土</v>
      </c>
      <c r="X75" s="583" t="str">
        <f t="shared" si="21"/>
        <v>日</v>
      </c>
      <c r="Y75" s="583" t="str">
        <f t="shared" si="21"/>
        <v>月</v>
      </c>
      <c r="Z75" s="583" t="str">
        <f t="shared" si="21"/>
        <v>火</v>
      </c>
      <c r="AA75" s="583" t="str">
        <f t="shared" si="21"/>
        <v>水</v>
      </c>
      <c r="AB75" s="583" t="str">
        <f t="shared" si="21"/>
        <v>木</v>
      </c>
      <c r="AC75" s="583" t="str">
        <f t="shared" si="21"/>
        <v>金</v>
      </c>
      <c r="AD75" s="583" t="str">
        <f t="shared" si="21"/>
        <v>土</v>
      </c>
      <c r="AE75" s="583" t="str">
        <f t="shared" si="21"/>
        <v>日</v>
      </c>
      <c r="AF75" s="583" t="str">
        <f t="shared" si="21"/>
        <v>月</v>
      </c>
      <c r="AG75" s="583" t="str">
        <f t="shared" si="21"/>
        <v>火</v>
      </c>
      <c r="AH75" s="583" t="str">
        <f t="shared" si="21"/>
        <v>水</v>
      </c>
      <c r="AI75" s="583"/>
      <c r="AJ75" s="580"/>
      <c r="AK75" s="581"/>
    </row>
    <row r="76" spans="4:37" ht="14.25">
      <c r="D76" s="584"/>
      <c r="E76" s="585"/>
      <c r="F76" s="586"/>
      <c r="G76" s="586"/>
      <c r="H76" s="586"/>
      <c r="I76" s="586"/>
      <c r="J76" s="586"/>
      <c r="K76" s="586"/>
      <c r="L76" s="586"/>
      <c r="M76" s="586"/>
      <c r="N76" s="586"/>
      <c r="O76" s="586"/>
      <c r="P76" s="586"/>
      <c r="Q76" s="586"/>
      <c r="R76" s="586"/>
      <c r="S76" s="586"/>
      <c r="T76" s="586"/>
      <c r="U76" s="586"/>
      <c r="V76" s="586"/>
      <c r="W76" s="586"/>
      <c r="X76" s="586"/>
      <c r="Y76" s="586"/>
      <c r="Z76" s="586"/>
      <c r="AA76" s="586"/>
      <c r="AB76" s="586"/>
      <c r="AC76" s="586"/>
      <c r="AD76" s="586"/>
      <c r="AE76" s="586"/>
      <c r="AF76" s="586"/>
      <c r="AG76" s="586"/>
      <c r="AH76" s="586"/>
      <c r="AI76" s="587"/>
      <c r="AJ76" s="580">
        <f>SUM(E76:AI76)</f>
        <v>0</v>
      </c>
      <c r="AK76" s="581"/>
    </row>
    <row r="77" spans="4:37" ht="15" thickBot="1">
      <c r="D77" s="588"/>
      <c r="E77" s="589"/>
      <c r="F77" s="590"/>
      <c r="G77" s="590"/>
      <c r="H77" s="590"/>
      <c r="I77" s="590"/>
      <c r="J77" s="590"/>
      <c r="K77" s="590"/>
      <c r="L77" s="590"/>
      <c r="M77" s="590"/>
      <c r="N77" s="590"/>
      <c r="O77" s="590"/>
      <c r="P77" s="590"/>
      <c r="Q77" s="590"/>
      <c r="R77" s="590"/>
      <c r="S77" s="590"/>
      <c r="T77" s="590"/>
      <c r="U77" s="590"/>
      <c r="V77" s="590"/>
      <c r="W77" s="590"/>
      <c r="X77" s="590"/>
      <c r="Y77" s="590"/>
      <c r="Z77" s="590"/>
      <c r="AA77" s="590"/>
      <c r="AB77" s="590"/>
      <c r="AC77" s="590"/>
      <c r="AD77" s="590"/>
      <c r="AE77" s="590"/>
      <c r="AF77" s="590"/>
      <c r="AG77" s="590"/>
      <c r="AH77" s="590"/>
      <c r="AI77" s="591"/>
      <c r="AJ77" s="582"/>
      <c r="AK77" s="581"/>
    </row>
    <row r="78" spans="4:37" ht="13.5">
      <c r="D78" s="592" t="str">
        <f aca="true" t="shared" si="22" ref="D78:D101">D7</f>
        <v>Ａ１</v>
      </c>
      <c r="E78" s="593">
        <f aca="true" t="shared" si="23" ref="E78:AH78">VLOOKUP(F7,$AQ$32:$AR$44,2,0)</f>
        <v>8</v>
      </c>
      <c r="F78" s="593">
        <f t="shared" si="23"/>
        <v>8</v>
      </c>
      <c r="G78" s="593">
        <f t="shared" si="23"/>
        <v>8</v>
      </c>
      <c r="H78" s="593">
        <f t="shared" si="23"/>
        <v>8</v>
      </c>
      <c r="I78" s="593">
        <f t="shared" si="23"/>
        <v>0</v>
      </c>
      <c r="J78" s="593">
        <f t="shared" si="23"/>
        <v>0</v>
      </c>
      <c r="K78" s="593">
        <f t="shared" si="23"/>
        <v>8</v>
      </c>
      <c r="L78" s="593">
        <f t="shared" si="23"/>
        <v>8</v>
      </c>
      <c r="M78" s="593">
        <f t="shared" si="23"/>
        <v>8</v>
      </c>
      <c r="N78" s="593">
        <f t="shared" si="23"/>
        <v>8</v>
      </c>
      <c r="O78" s="593">
        <f t="shared" si="23"/>
        <v>0</v>
      </c>
      <c r="P78" s="593">
        <f t="shared" si="23"/>
        <v>8</v>
      </c>
      <c r="Q78" s="593">
        <f t="shared" si="23"/>
        <v>0</v>
      </c>
      <c r="R78" s="593">
        <f t="shared" si="23"/>
        <v>8</v>
      </c>
      <c r="S78" s="593">
        <f t="shared" si="23"/>
        <v>8</v>
      </c>
      <c r="T78" s="593">
        <f t="shared" si="23"/>
        <v>0</v>
      </c>
      <c r="U78" s="593">
        <f t="shared" si="23"/>
        <v>8</v>
      </c>
      <c r="V78" s="593">
        <f t="shared" si="23"/>
        <v>0</v>
      </c>
      <c r="W78" s="593">
        <f t="shared" si="23"/>
        <v>8</v>
      </c>
      <c r="X78" s="593">
        <f t="shared" si="23"/>
        <v>8</v>
      </c>
      <c r="Y78" s="593">
        <f t="shared" si="23"/>
        <v>8</v>
      </c>
      <c r="Z78" s="593">
        <f t="shared" si="23"/>
        <v>8</v>
      </c>
      <c r="AA78" s="593">
        <f t="shared" si="23"/>
        <v>0</v>
      </c>
      <c r="AB78" s="593">
        <f t="shared" si="23"/>
        <v>8</v>
      </c>
      <c r="AC78" s="593">
        <f t="shared" si="23"/>
        <v>8</v>
      </c>
      <c r="AD78" s="593">
        <f t="shared" si="23"/>
        <v>0</v>
      </c>
      <c r="AE78" s="593">
        <f t="shared" si="23"/>
        <v>8</v>
      </c>
      <c r="AF78" s="593">
        <f t="shared" si="23"/>
        <v>8</v>
      </c>
      <c r="AG78" s="593">
        <f t="shared" si="23"/>
        <v>8</v>
      </c>
      <c r="AH78" s="593">
        <f t="shared" si="23"/>
        <v>0</v>
      </c>
      <c r="AI78" s="593"/>
      <c r="AJ78" s="594">
        <f>SUM(E78:AI78)</f>
        <v>168</v>
      </c>
      <c r="AK78" s="581"/>
    </row>
    <row r="79" spans="4:37" ht="13.5">
      <c r="D79" s="595" t="str">
        <f t="shared" si="22"/>
        <v>Ｂ１</v>
      </c>
      <c r="E79" s="593">
        <f aca="true" t="shared" si="24" ref="E79:AH79">VLOOKUP(F8,$AQ$32:$AR$44,2,0)</f>
        <v>0</v>
      </c>
      <c r="F79" s="593">
        <f t="shared" si="24"/>
        <v>8</v>
      </c>
      <c r="G79" s="593">
        <f t="shared" si="24"/>
        <v>8</v>
      </c>
      <c r="H79" s="593">
        <f t="shared" si="24"/>
        <v>8</v>
      </c>
      <c r="I79" s="593">
        <f t="shared" si="24"/>
        <v>0</v>
      </c>
      <c r="J79" s="593">
        <f t="shared" si="24"/>
        <v>8</v>
      </c>
      <c r="K79" s="593">
        <f t="shared" si="24"/>
        <v>8</v>
      </c>
      <c r="L79" s="593">
        <f t="shared" si="24"/>
        <v>4</v>
      </c>
      <c r="M79" s="593">
        <f t="shared" si="24"/>
        <v>0</v>
      </c>
      <c r="N79" s="593">
        <f t="shared" si="24"/>
        <v>8</v>
      </c>
      <c r="O79" s="593">
        <f t="shared" si="24"/>
        <v>8</v>
      </c>
      <c r="P79" s="593">
        <f t="shared" si="24"/>
        <v>0</v>
      </c>
      <c r="Q79" s="593">
        <f t="shared" si="24"/>
        <v>8</v>
      </c>
      <c r="R79" s="593">
        <f t="shared" si="24"/>
        <v>8</v>
      </c>
      <c r="S79" s="593">
        <f t="shared" si="24"/>
        <v>0</v>
      </c>
      <c r="T79" s="593">
        <f t="shared" si="24"/>
        <v>8</v>
      </c>
      <c r="U79" s="593">
        <f t="shared" si="24"/>
        <v>0</v>
      </c>
      <c r="V79" s="593">
        <f t="shared" si="24"/>
        <v>8</v>
      </c>
      <c r="W79" s="593">
        <f t="shared" si="24"/>
        <v>8</v>
      </c>
      <c r="X79" s="593">
        <f t="shared" si="24"/>
        <v>8</v>
      </c>
      <c r="Y79" s="593">
        <f t="shared" si="24"/>
        <v>0</v>
      </c>
      <c r="Z79" s="593">
        <f t="shared" si="24"/>
        <v>8</v>
      </c>
      <c r="AA79" s="593">
        <f t="shared" si="24"/>
        <v>0</v>
      </c>
      <c r="AB79" s="593">
        <f t="shared" si="24"/>
        <v>8</v>
      </c>
      <c r="AC79" s="593">
        <f t="shared" si="24"/>
        <v>8</v>
      </c>
      <c r="AD79" s="593">
        <f t="shared" si="24"/>
        <v>0</v>
      </c>
      <c r="AE79" s="593">
        <f t="shared" si="24"/>
        <v>0</v>
      </c>
      <c r="AF79" s="593">
        <f t="shared" si="24"/>
        <v>8</v>
      </c>
      <c r="AG79" s="593">
        <f t="shared" si="24"/>
        <v>8</v>
      </c>
      <c r="AH79" s="593">
        <f t="shared" si="24"/>
        <v>8</v>
      </c>
      <c r="AI79" s="593"/>
      <c r="AJ79" s="594">
        <f aca="true" t="shared" si="25" ref="AJ79:AJ86">SUM(E79:AI79)</f>
        <v>156</v>
      </c>
      <c r="AK79" s="581"/>
    </row>
    <row r="80" spans="4:37" ht="13.5">
      <c r="D80" s="595" t="str">
        <f t="shared" si="22"/>
        <v>Ｃ１</v>
      </c>
      <c r="E80" s="593">
        <f aca="true" t="shared" si="26" ref="E80:AH80">VLOOKUP(F9,$AQ$32:$AR$44,2,0)</f>
        <v>8</v>
      </c>
      <c r="F80" s="593">
        <f t="shared" si="26"/>
        <v>8</v>
      </c>
      <c r="G80" s="593">
        <f t="shared" si="26"/>
        <v>0</v>
      </c>
      <c r="H80" s="593">
        <f t="shared" si="26"/>
        <v>0</v>
      </c>
      <c r="I80" s="593">
        <f t="shared" si="26"/>
        <v>8</v>
      </c>
      <c r="J80" s="593">
        <f t="shared" si="26"/>
        <v>8</v>
      </c>
      <c r="K80" s="593">
        <f t="shared" si="26"/>
        <v>0</v>
      </c>
      <c r="L80" s="593">
        <f t="shared" si="26"/>
        <v>8</v>
      </c>
      <c r="M80" s="593">
        <f t="shared" si="26"/>
        <v>4</v>
      </c>
      <c r="N80" s="593">
        <f t="shared" si="26"/>
        <v>8</v>
      </c>
      <c r="O80" s="593">
        <f t="shared" si="26"/>
        <v>0</v>
      </c>
      <c r="P80" s="593">
        <f t="shared" si="26"/>
        <v>8</v>
      </c>
      <c r="Q80" s="593">
        <f t="shared" si="26"/>
        <v>8</v>
      </c>
      <c r="R80" s="593">
        <f t="shared" si="26"/>
        <v>8</v>
      </c>
      <c r="S80" s="593">
        <f t="shared" si="26"/>
        <v>0</v>
      </c>
      <c r="T80" s="593">
        <f t="shared" si="26"/>
        <v>8</v>
      </c>
      <c r="U80" s="593">
        <f t="shared" si="26"/>
        <v>8</v>
      </c>
      <c r="V80" s="593">
        <f t="shared" si="26"/>
        <v>8</v>
      </c>
      <c r="W80" s="593">
        <f t="shared" si="26"/>
        <v>0</v>
      </c>
      <c r="X80" s="593">
        <f t="shared" si="26"/>
        <v>8</v>
      </c>
      <c r="Y80" s="593">
        <f t="shared" si="26"/>
        <v>8</v>
      </c>
      <c r="Z80" s="593">
        <f t="shared" si="26"/>
        <v>8</v>
      </c>
      <c r="AA80" s="593">
        <f t="shared" si="26"/>
        <v>0</v>
      </c>
      <c r="AB80" s="593">
        <f t="shared" si="26"/>
        <v>0</v>
      </c>
      <c r="AC80" s="593">
        <f t="shared" si="26"/>
        <v>8</v>
      </c>
      <c r="AD80" s="593">
        <f t="shared" si="26"/>
        <v>8</v>
      </c>
      <c r="AE80" s="593">
        <f t="shared" si="26"/>
        <v>8</v>
      </c>
      <c r="AF80" s="593">
        <f t="shared" si="26"/>
        <v>8</v>
      </c>
      <c r="AG80" s="593">
        <f t="shared" si="26"/>
        <v>0</v>
      </c>
      <c r="AH80" s="593">
        <f t="shared" si="26"/>
        <v>0</v>
      </c>
      <c r="AI80" s="593"/>
      <c r="AJ80" s="594">
        <f t="shared" si="25"/>
        <v>156</v>
      </c>
      <c r="AK80" s="581"/>
    </row>
    <row r="81" spans="4:37" ht="13.5">
      <c r="D81" s="595" t="str">
        <f t="shared" si="22"/>
        <v>Ｄ１</v>
      </c>
      <c r="E81" s="593">
        <f aca="true" t="shared" si="27" ref="E81:AH81">VLOOKUP(F10,$AQ$32:$AR$44,2,0)</f>
        <v>0</v>
      </c>
      <c r="F81" s="593">
        <f t="shared" si="27"/>
        <v>4</v>
      </c>
      <c r="G81" s="593">
        <f t="shared" si="27"/>
        <v>8</v>
      </c>
      <c r="H81" s="593">
        <f t="shared" si="27"/>
        <v>0</v>
      </c>
      <c r="I81" s="593">
        <f t="shared" si="27"/>
        <v>8</v>
      </c>
      <c r="J81" s="593">
        <f t="shared" si="27"/>
        <v>0</v>
      </c>
      <c r="K81" s="593">
        <f t="shared" si="27"/>
        <v>8</v>
      </c>
      <c r="L81" s="593">
        <f t="shared" si="27"/>
        <v>8</v>
      </c>
      <c r="M81" s="593">
        <f t="shared" si="27"/>
        <v>8</v>
      </c>
      <c r="N81" s="593">
        <f t="shared" si="27"/>
        <v>0</v>
      </c>
      <c r="O81" s="593">
        <f t="shared" si="27"/>
        <v>0</v>
      </c>
      <c r="P81" s="593">
        <f t="shared" si="27"/>
        <v>8</v>
      </c>
      <c r="Q81" s="593">
        <f t="shared" si="27"/>
        <v>0</v>
      </c>
      <c r="R81" s="593">
        <f t="shared" si="27"/>
        <v>8</v>
      </c>
      <c r="S81" s="593">
        <f t="shared" si="27"/>
        <v>8</v>
      </c>
      <c r="T81" s="593">
        <f t="shared" si="27"/>
        <v>8</v>
      </c>
      <c r="U81" s="593">
        <f t="shared" si="27"/>
        <v>8</v>
      </c>
      <c r="V81" s="593">
        <f t="shared" si="27"/>
        <v>0</v>
      </c>
      <c r="W81" s="593">
        <f t="shared" si="27"/>
        <v>8</v>
      </c>
      <c r="X81" s="593">
        <f t="shared" si="27"/>
        <v>0</v>
      </c>
      <c r="Y81" s="593">
        <f t="shared" si="27"/>
        <v>8</v>
      </c>
      <c r="Z81" s="593">
        <f t="shared" si="27"/>
        <v>8</v>
      </c>
      <c r="AA81" s="593">
        <f t="shared" si="27"/>
        <v>0</v>
      </c>
      <c r="AB81" s="593">
        <f t="shared" si="27"/>
        <v>8</v>
      </c>
      <c r="AC81" s="593">
        <f t="shared" si="27"/>
        <v>8</v>
      </c>
      <c r="AD81" s="593">
        <f t="shared" si="27"/>
        <v>8</v>
      </c>
      <c r="AE81" s="593">
        <f t="shared" si="27"/>
        <v>0</v>
      </c>
      <c r="AF81" s="593">
        <f t="shared" si="27"/>
        <v>8</v>
      </c>
      <c r="AG81" s="593">
        <f t="shared" si="27"/>
        <v>8</v>
      </c>
      <c r="AH81" s="593">
        <f t="shared" si="27"/>
        <v>0</v>
      </c>
      <c r="AI81" s="593"/>
      <c r="AJ81" s="594">
        <f t="shared" si="25"/>
        <v>148</v>
      </c>
      <c r="AK81" s="581"/>
    </row>
    <row r="82" spans="4:37" ht="13.5">
      <c r="D82" s="595" t="str">
        <f t="shared" si="22"/>
        <v>Ｅ１</v>
      </c>
      <c r="E82" s="593">
        <f aca="true" t="shared" si="28" ref="E82:AH82">VLOOKUP(F11,$AQ$32:$AR$44,2,0)</f>
        <v>8</v>
      </c>
      <c r="F82" s="593">
        <f t="shared" si="28"/>
        <v>8</v>
      </c>
      <c r="G82" s="593">
        <f t="shared" si="28"/>
        <v>0</v>
      </c>
      <c r="H82" s="593">
        <f t="shared" si="28"/>
        <v>8</v>
      </c>
      <c r="I82" s="593">
        <f t="shared" si="28"/>
        <v>8</v>
      </c>
      <c r="J82" s="593">
        <f t="shared" si="28"/>
        <v>8</v>
      </c>
      <c r="K82" s="593">
        <f t="shared" si="28"/>
        <v>0</v>
      </c>
      <c r="L82" s="593">
        <f t="shared" si="28"/>
        <v>8</v>
      </c>
      <c r="M82" s="593">
        <f t="shared" si="28"/>
        <v>8</v>
      </c>
      <c r="N82" s="593">
        <f t="shared" si="28"/>
        <v>0</v>
      </c>
      <c r="O82" s="593">
        <f t="shared" si="28"/>
        <v>8</v>
      </c>
      <c r="P82" s="593">
        <f t="shared" si="28"/>
        <v>0</v>
      </c>
      <c r="Q82" s="593">
        <f t="shared" si="28"/>
        <v>0</v>
      </c>
      <c r="R82" s="593">
        <f t="shared" si="28"/>
        <v>8</v>
      </c>
      <c r="S82" s="593">
        <f t="shared" si="28"/>
        <v>8</v>
      </c>
      <c r="T82" s="593">
        <f t="shared" si="28"/>
        <v>8</v>
      </c>
      <c r="U82" s="593">
        <f t="shared" si="28"/>
        <v>0</v>
      </c>
      <c r="V82" s="593">
        <f t="shared" si="28"/>
        <v>8</v>
      </c>
      <c r="W82" s="593">
        <f t="shared" si="28"/>
        <v>0</v>
      </c>
      <c r="X82" s="593">
        <f t="shared" si="28"/>
        <v>8</v>
      </c>
      <c r="Y82" s="593">
        <f t="shared" si="28"/>
        <v>4</v>
      </c>
      <c r="Z82" s="593">
        <f t="shared" si="28"/>
        <v>0</v>
      </c>
      <c r="AA82" s="593">
        <f t="shared" si="28"/>
        <v>8</v>
      </c>
      <c r="AB82" s="593">
        <f t="shared" si="28"/>
        <v>0</v>
      </c>
      <c r="AC82" s="593">
        <f t="shared" si="28"/>
        <v>8</v>
      </c>
      <c r="AD82" s="593">
        <f t="shared" si="28"/>
        <v>8</v>
      </c>
      <c r="AE82" s="593">
        <f t="shared" si="28"/>
        <v>8</v>
      </c>
      <c r="AF82" s="593">
        <f t="shared" si="28"/>
        <v>8</v>
      </c>
      <c r="AG82" s="593">
        <f t="shared" si="28"/>
        <v>0</v>
      </c>
      <c r="AH82" s="593">
        <f t="shared" si="28"/>
        <v>8</v>
      </c>
      <c r="AI82" s="593"/>
      <c r="AJ82" s="594">
        <f t="shared" si="25"/>
        <v>156</v>
      </c>
      <c r="AK82" s="581"/>
    </row>
    <row r="83" spans="4:37" ht="13.5">
      <c r="D83" s="595" t="str">
        <f t="shared" si="22"/>
        <v>Ｆ１</v>
      </c>
      <c r="E83" s="593">
        <f aca="true" t="shared" si="29" ref="E83:AH83">VLOOKUP(F12,$AQ$32:$AR$44,2,0)</f>
        <v>8</v>
      </c>
      <c r="F83" s="593">
        <f t="shared" si="29"/>
        <v>0</v>
      </c>
      <c r="G83" s="593">
        <f t="shared" si="29"/>
        <v>8</v>
      </c>
      <c r="H83" s="593">
        <f t="shared" si="29"/>
        <v>8</v>
      </c>
      <c r="I83" s="593">
        <f t="shared" si="29"/>
        <v>0</v>
      </c>
      <c r="J83" s="593">
        <f t="shared" si="29"/>
        <v>8</v>
      </c>
      <c r="K83" s="593">
        <f t="shared" si="29"/>
        <v>0</v>
      </c>
      <c r="L83" s="593">
        <f t="shared" si="29"/>
        <v>8</v>
      </c>
      <c r="M83" s="593">
        <f t="shared" si="29"/>
        <v>8</v>
      </c>
      <c r="N83" s="593">
        <f t="shared" si="29"/>
        <v>0</v>
      </c>
      <c r="O83" s="593">
        <f t="shared" si="29"/>
        <v>0</v>
      </c>
      <c r="P83" s="593">
        <f t="shared" si="29"/>
        <v>8</v>
      </c>
      <c r="Q83" s="593">
        <f t="shared" si="29"/>
        <v>8</v>
      </c>
      <c r="R83" s="593">
        <f t="shared" si="29"/>
        <v>8</v>
      </c>
      <c r="S83" s="593">
        <f t="shared" si="29"/>
        <v>0</v>
      </c>
      <c r="T83" s="593">
        <f t="shared" si="29"/>
        <v>8</v>
      </c>
      <c r="U83" s="593">
        <f t="shared" si="29"/>
        <v>8</v>
      </c>
      <c r="V83" s="593">
        <f t="shared" si="29"/>
        <v>0</v>
      </c>
      <c r="W83" s="593">
        <f t="shared" si="29"/>
        <v>8</v>
      </c>
      <c r="X83" s="593">
        <f t="shared" si="29"/>
        <v>8</v>
      </c>
      <c r="Y83" s="593">
        <f t="shared" si="29"/>
        <v>0</v>
      </c>
      <c r="Z83" s="593">
        <f t="shared" si="29"/>
        <v>8</v>
      </c>
      <c r="AA83" s="593">
        <f t="shared" si="29"/>
        <v>8</v>
      </c>
      <c r="AB83" s="593">
        <f t="shared" si="29"/>
        <v>8</v>
      </c>
      <c r="AC83" s="593">
        <f t="shared" si="29"/>
        <v>0</v>
      </c>
      <c r="AD83" s="593">
        <f t="shared" si="29"/>
        <v>8</v>
      </c>
      <c r="AE83" s="593">
        <f t="shared" si="29"/>
        <v>8</v>
      </c>
      <c r="AF83" s="593">
        <f t="shared" si="29"/>
        <v>8</v>
      </c>
      <c r="AG83" s="593">
        <f t="shared" si="29"/>
        <v>0</v>
      </c>
      <c r="AH83" s="593">
        <f t="shared" si="29"/>
        <v>8</v>
      </c>
      <c r="AI83" s="593"/>
      <c r="AJ83" s="594">
        <f t="shared" si="25"/>
        <v>160</v>
      </c>
      <c r="AK83" s="581"/>
    </row>
    <row r="84" spans="4:37" ht="13.5">
      <c r="D84" s="595" t="str">
        <f t="shared" si="22"/>
        <v>Ｇ１</v>
      </c>
      <c r="E84" s="593">
        <f aca="true" t="shared" si="30" ref="E84:AH84">VLOOKUP(F13,$AQ$32:$AR$44,2,0)</f>
        <v>8</v>
      </c>
      <c r="F84" s="593">
        <f t="shared" si="30"/>
        <v>8</v>
      </c>
      <c r="G84" s="593">
        <f t="shared" si="30"/>
        <v>8</v>
      </c>
      <c r="H84" s="593">
        <f t="shared" si="30"/>
        <v>0</v>
      </c>
      <c r="I84" s="593">
        <f t="shared" si="30"/>
        <v>8</v>
      </c>
      <c r="J84" s="593">
        <f t="shared" si="30"/>
        <v>8</v>
      </c>
      <c r="K84" s="593">
        <f t="shared" si="30"/>
        <v>0</v>
      </c>
      <c r="L84" s="593">
        <f t="shared" si="30"/>
        <v>8</v>
      </c>
      <c r="M84" s="593">
        <f t="shared" si="30"/>
        <v>0</v>
      </c>
      <c r="N84" s="593">
        <f t="shared" si="30"/>
        <v>8</v>
      </c>
      <c r="O84" s="593">
        <f t="shared" si="30"/>
        <v>8</v>
      </c>
      <c r="P84" s="593">
        <f t="shared" si="30"/>
        <v>0</v>
      </c>
      <c r="Q84" s="593">
        <f t="shared" si="30"/>
        <v>8</v>
      </c>
      <c r="R84" s="593">
        <f t="shared" si="30"/>
        <v>8</v>
      </c>
      <c r="S84" s="593">
        <f t="shared" si="30"/>
        <v>8</v>
      </c>
      <c r="T84" s="593">
        <f t="shared" si="30"/>
        <v>8</v>
      </c>
      <c r="U84" s="593">
        <f t="shared" si="30"/>
        <v>0</v>
      </c>
      <c r="V84" s="593">
        <f t="shared" si="30"/>
        <v>8</v>
      </c>
      <c r="W84" s="593">
        <f t="shared" si="30"/>
        <v>8</v>
      </c>
      <c r="X84" s="593">
        <f t="shared" si="30"/>
        <v>8</v>
      </c>
      <c r="Y84" s="593">
        <f t="shared" si="30"/>
        <v>0</v>
      </c>
      <c r="Z84" s="593">
        <f t="shared" si="30"/>
        <v>8</v>
      </c>
      <c r="AA84" s="593">
        <f t="shared" si="30"/>
        <v>8</v>
      </c>
      <c r="AB84" s="593">
        <f t="shared" si="30"/>
        <v>8</v>
      </c>
      <c r="AC84" s="593">
        <f t="shared" si="30"/>
        <v>8</v>
      </c>
      <c r="AD84" s="593">
        <f t="shared" si="30"/>
        <v>0</v>
      </c>
      <c r="AE84" s="593">
        <f t="shared" si="30"/>
        <v>8</v>
      </c>
      <c r="AF84" s="593">
        <f t="shared" si="30"/>
        <v>0</v>
      </c>
      <c r="AG84" s="593">
        <f t="shared" si="30"/>
        <v>0</v>
      </c>
      <c r="AH84" s="593">
        <f t="shared" si="30"/>
        <v>0</v>
      </c>
      <c r="AI84" s="593"/>
      <c r="AJ84" s="594">
        <f t="shared" si="25"/>
        <v>160</v>
      </c>
      <c r="AK84" s="581"/>
    </row>
    <row r="85" spans="4:37" ht="13.5">
      <c r="D85" s="595" t="str">
        <f t="shared" si="22"/>
        <v>Ｈ１</v>
      </c>
      <c r="E85" s="593">
        <f aca="true" t="shared" si="31" ref="E85:AH85">VLOOKUP(F14,$AQ$32:$AR$44,2,0)</f>
        <v>8</v>
      </c>
      <c r="F85" s="593">
        <f t="shared" si="31"/>
        <v>0</v>
      </c>
      <c r="G85" s="593">
        <f t="shared" si="31"/>
        <v>8</v>
      </c>
      <c r="H85" s="593">
        <f t="shared" si="31"/>
        <v>8</v>
      </c>
      <c r="I85" s="593">
        <f t="shared" si="31"/>
        <v>8</v>
      </c>
      <c r="J85" s="593">
        <f t="shared" si="31"/>
        <v>0</v>
      </c>
      <c r="K85" s="593">
        <f t="shared" si="31"/>
        <v>8</v>
      </c>
      <c r="L85" s="593">
        <f t="shared" si="31"/>
        <v>0</v>
      </c>
      <c r="M85" s="593">
        <f t="shared" si="31"/>
        <v>8</v>
      </c>
      <c r="N85" s="593">
        <f t="shared" si="31"/>
        <v>8</v>
      </c>
      <c r="O85" s="593">
        <f t="shared" si="31"/>
        <v>8</v>
      </c>
      <c r="P85" s="593">
        <f t="shared" si="31"/>
        <v>0</v>
      </c>
      <c r="Q85" s="593">
        <f t="shared" si="31"/>
        <v>8</v>
      </c>
      <c r="R85" s="593">
        <f t="shared" si="31"/>
        <v>0</v>
      </c>
      <c r="S85" s="593">
        <f t="shared" si="31"/>
        <v>8</v>
      </c>
      <c r="T85" s="593">
        <f t="shared" si="31"/>
        <v>0</v>
      </c>
      <c r="U85" s="593">
        <f t="shared" si="31"/>
        <v>8</v>
      </c>
      <c r="V85" s="593">
        <f t="shared" si="31"/>
        <v>8</v>
      </c>
      <c r="W85" s="593">
        <f t="shared" si="31"/>
        <v>8</v>
      </c>
      <c r="X85" s="593">
        <f t="shared" si="31"/>
        <v>0</v>
      </c>
      <c r="Y85" s="593">
        <f t="shared" si="31"/>
        <v>8</v>
      </c>
      <c r="Z85" s="593">
        <f t="shared" si="31"/>
        <v>8</v>
      </c>
      <c r="AA85" s="593">
        <f t="shared" si="31"/>
        <v>8</v>
      </c>
      <c r="AB85" s="593">
        <f t="shared" si="31"/>
        <v>8</v>
      </c>
      <c r="AC85" s="593">
        <f t="shared" si="31"/>
        <v>0</v>
      </c>
      <c r="AD85" s="593">
        <f t="shared" si="31"/>
        <v>8</v>
      </c>
      <c r="AE85" s="593">
        <f t="shared" si="31"/>
        <v>0</v>
      </c>
      <c r="AF85" s="593">
        <f t="shared" si="31"/>
        <v>0</v>
      </c>
      <c r="AG85" s="593">
        <f t="shared" si="31"/>
        <v>8</v>
      </c>
      <c r="AH85" s="593">
        <f t="shared" si="31"/>
        <v>0</v>
      </c>
      <c r="AI85" s="593"/>
      <c r="AJ85" s="594">
        <f t="shared" si="25"/>
        <v>152</v>
      </c>
      <c r="AK85" s="581"/>
    </row>
    <row r="86" spans="4:37" ht="13.5">
      <c r="D86" s="595" t="str">
        <f t="shared" si="22"/>
        <v>Ｉ１</v>
      </c>
      <c r="E86" s="593">
        <f aca="true" t="shared" si="32" ref="E86:AH86">VLOOKUP(F15,$AQ$32:$AR$44,2,0)</f>
        <v>8</v>
      </c>
      <c r="F86" s="593">
        <f t="shared" si="32"/>
        <v>8</v>
      </c>
      <c r="G86" s="593">
        <f t="shared" si="32"/>
        <v>0</v>
      </c>
      <c r="H86" s="593">
        <f t="shared" si="32"/>
        <v>8</v>
      </c>
      <c r="I86" s="593">
        <f t="shared" si="32"/>
        <v>0</v>
      </c>
      <c r="J86" s="593">
        <f t="shared" si="32"/>
        <v>0</v>
      </c>
      <c r="K86" s="593">
        <f t="shared" si="32"/>
        <v>8</v>
      </c>
      <c r="L86" s="593">
        <f t="shared" si="32"/>
        <v>8</v>
      </c>
      <c r="M86" s="593">
        <f t="shared" si="32"/>
        <v>8</v>
      </c>
      <c r="N86" s="593">
        <f t="shared" si="32"/>
        <v>0</v>
      </c>
      <c r="O86" s="593">
        <f t="shared" si="32"/>
        <v>8</v>
      </c>
      <c r="P86" s="593">
        <f t="shared" si="32"/>
        <v>8</v>
      </c>
      <c r="Q86" s="593">
        <f t="shared" si="32"/>
        <v>8</v>
      </c>
      <c r="R86" s="593">
        <f t="shared" si="32"/>
        <v>0</v>
      </c>
      <c r="S86" s="593">
        <f t="shared" si="32"/>
        <v>8</v>
      </c>
      <c r="T86" s="593">
        <f t="shared" si="32"/>
        <v>4</v>
      </c>
      <c r="U86" s="593">
        <f t="shared" si="32"/>
        <v>8</v>
      </c>
      <c r="V86" s="593">
        <f t="shared" si="32"/>
        <v>0</v>
      </c>
      <c r="W86" s="593">
        <f t="shared" si="32"/>
        <v>8</v>
      </c>
      <c r="X86" s="593">
        <f t="shared" si="32"/>
        <v>0</v>
      </c>
      <c r="Y86" s="593">
        <f t="shared" si="32"/>
        <v>8</v>
      </c>
      <c r="Z86" s="593">
        <f t="shared" si="32"/>
        <v>8</v>
      </c>
      <c r="AA86" s="593">
        <f t="shared" si="32"/>
        <v>8</v>
      </c>
      <c r="AB86" s="593">
        <f t="shared" si="32"/>
        <v>0</v>
      </c>
      <c r="AC86" s="593">
        <f t="shared" si="32"/>
        <v>0</v>
      </c>
      <c r="AD86" s="593">
        <f t="shared" si="32"/>
        <v>8</v>
      </c>
      <c r="AE86" s="593">
        <f t="shared" si="32"/>
        <v>8</v>
      </c>
      <c r="AF86" s="593">
        <f t="shared" si="32"/>
        <v>0</v>
      </c>
      <c r="AG86" s="593">
        <f t="shared" si="32"/>
        <v>8</v>
      </c>
      <c r="AH86" s="593">
        <f t="shared" si="32"/>
        <v>8</v>
      </c>
      <c r="AI86" s="593"/>
      <c r="AJ86" s="594">
        <f t="shared" si="25"/>
        <v>156</v>
      </c>
      <c r="AK86" s="581"/>
    </row>
    <row r="87" spans="4:37" ht="13.5">
      <c r="D87" s="595" t="str">
        <f t="shared" si="22"/>
        <v>Ｊ１</v>
      </c>
      <c r="E87" s="593">
        <f aca="true" t="shared" si="33" ref="E87:AH87">VLOOKUP(F16,$AQ$32:$AR$44,2,0)</f>
        <v>0</v>
      </c>
      <c r="F87" s="593">
        <f t="shared" si="33"/>
        <v>8</v>
      </c>
      <c r="G87" s="593">
        <f t="shared" si="33"/>
        <v>8</v>
      </c>
      <c r="H87" s="593">
        <f t="shared" si="33"/>
        <v>0</v>
      </c>
      <c r="I87" s="593">
        <f t="shared" si="33"/>
        <v>8</v>
      </c>
      <c r="J87" s="593">
        <f t="shared" si="33"/>
        <v>8</v>
      </c>
      <c r="K87" s="593">
        <f t="shared" si="33"/>
        <v>8</v>
      </c>
      <c r="L87" s="593">
        <f t="shared" si="33"/>
        <v>0</v>
      </c>
      <c r="M87" s="593">
        <f t="shared" si="33"/>
        <v>8</v>
      </c>
      <c r="N87" s="593">
        <f t="shared" si="33"/>
        <v>8</v>
      </c>
      <c r="O87" s="593">
        <f t="shared" si="33"/>
        <v>8</v>
      </c>
      <c r="P87" s="593">
        <f t="shared" si="33"/>
        <v>8</v>
      </c>
      <c r="Q87" s="593">
        <f t="shared" si="33"/>
        <v>8</v>
      </c>
      <c r="R87" s="593">
        <f t="shared" si="33"/>
        <v>0</v>
      </c>
      <c r="S87" s="593">
        <f t="shared" si="33"/>
        <v>8</v>
      </c>
      <c r="T87" s="593">
        <f t="shared" si="33"/>
        <v>4</v>
      </c>
      <c r="U87" s="593">
        <f t="shared" si="33"/>
        <v>8</v>
      </c>
      <c r="V87" s="593">
        <f t="shared" si="33"/>
        <v>8</v>
      </c>
      <c r="W87" s="593">
        <f t="shared" si="33"/>
        <v>0</v>
      </c>
      <c r="X87" s="593">
        <f t="shared" si="33"/>
        <v>8</v>
      </c>
      <c r="Y87" s="593">
        <f t="shared" si="33"/>
        <v>8</v>
      </c>
      <c r="Z87" s="593">
        <f t="shared" si="33"/>
        <v>0</v>
      </c>
      <c r="AA87" s="593">
        <f t="shared" si="33"/>
        <v>8</v>
      </c>
      <c r="AB87" s="593">
        <f t="shared" si="33"/>
        <v>8</v>
      </c>
      <c r="AC87" s="593">
        <f t="shared" si="33"/>
        <v>8</v>
      </c>
      <c r="AD87" s="593">
        <f t="shared" si="33"/>
        <v>0</v>
      </c>
      <c r="AE87" s="593">
        <f t="shared" si="33"/>
        <v>0</v>
      </c>
      <c r="AF87" s="593">
        <f t="shared" si="33"/>
        <v>0</v>
      </c>
      <c r="AG87" s="593">
        <f t="shared" si="33"/>
        <v>8</v>
      </c>
      <c r="AH87" s="593">
        <f t="shared" si="33"/>
        <v>8</v>
      </c>
      <c r="AI87" s="593"/>
      <c r="AJ87" s="594">
        <f aca="true" t="shared" si="34" ref="AJ87:AJ96">SUM(E87:AI87)</f>
        <v>164</v>
      </c>
      <c r="AK87" s="581"/>
    </row>
    <row r="88" spans="4:37" ht="13.5">
      <c r="D88" s="595" t="str">
        <f t="shared" si="22"/>
        <v>Ｋ１</v>
      </c>
      <c r="E88" s="593">
        <f aca="true" t="shared" si="35" ref="E88:AH88">VLOOKUP(F17,$AQ$32:$AR$44,2,0)</f>
        <v>0</v>
      </c>
      <c r="F88" s="593">
        <f t="shared" si="35"/>
        <v>8</v>
      </c>
      <c r="G88" s="593">
        <f t="shared" si="35"/>
        <v>8</v>
      </c>
      <c r="H88" s="593">
        <f t="shared" si="35"/>
        <v>8</v>
      </c>
      <c r="I88" s="593">
        <f t="shared" si="35"/>
        <v>8</v>
      </c>
      <c r="J88" s="593">
        <f t="shared" si="35"/>
        <v>0</v>
      </c>
      <c r="K88" s="593">
        <f t="shared" si="35"/>
        <v>8</v>
      </c>
      <c r="L88" s="593">
        <f t="shared" si="35"/>
        <v>4</v>
      </c>
      <c r="M88" s="593">
        <f t="shared" si="35"/>
        <v>8</v>
      </c>
      <c r="N88" s="593">
        <f t="shared" si="35"/>
        <v>8</v>
      </c>
      <c r="O88" s="593">
        <f t="shared" si="35"/>
        <v>0</v>
      </c>
      <c r="P88" s="593">
        <f t="shared" si="35"/>
        <v>8</v>
      </c>
      <c r="Q88" s="593">
        <f t="shared" si="35"/>
        <v>0</v>
      </c>
      <c r="R88" s="593">
        <f t="shared" si="35"/>
        <v>8</v>
      </c>
      <c r="S88" s="593">
        <f t="shared" si="35"/>
        <v>8</v>
      </c>
      <c r="T88" s="593">
        <f t="shared" si="35"/>
        <v>8</v>
      </c>
      <c r="U88" s="593">
        <f t="shared" si="35"/>
        <v>8</v>
      </c>
      <c r="V88" s="593">
        <f t="shared" si="35"/>
        <v>0</v>
      </c>
      <c r="W88" s="593">
        <f t="shared" si="35"/>
        <v>8</v>
      </c>
      <c r="X88" s="593">
        <f t="shared" si="35"/>
        <v>0</v>
      </c>
      <c r="Y88" s="593">
        <f t="shared" si="35"/>
        <v>8</v>
      </c>
      <c r="Z88" s="593">
        <f t="shared" si="35"/>
        <v>8</v>
      </c>
      <c r="AA88" s="593">
        <f t="shared" si="35"/>
        <v>0</v>
      </c>
      <c r="AB88" s="593">
        <f t="shared" si="35"/>
        <v>0</v>
      </c>
      <c r="AC88" s="593">
        <f t="shared" si="35"/>
        <v>8</v>
      </c>
      <c r="AD88" s="593">
        <f t="shared" si="35"/>
        <v>0</v>
      </c>
      <c r="AE88" s="593">
        <f t="shared" si="35"/>
        <v>4</v>
      </c>
      <c r="AF88" s="593">
        <f t="shared" si="35"/>
        <v>8</v>
      </c>
      <c r="AG88" s="593">
        <f t="shared" si="35"/>
        <v>8</v>
      </c>
      <c r="AH88" s="593">
        <f t="shared" si="35"/>
        <v>0</v>
      </c>
      <c r="AI88" s="593"/>
      <c r="AJ88" s="594">
        <f t="shared" si="34"/>
        <v>152</v>
      </c>
      <c r="AK88" s="581"/>
    </row>
    <row r="89" spans="4:37" ht="13.5">
      <c r="D89" s="595" t="str">
        <f t="shared" si="22"/>
        <v>Ｌ１</v>
      </c>
      <c r="E89" s="593">
        <f aca="true" t="shared" si="36" ref="E89:AH89">VLOOKUP(F18,$AQ$32:$AR$44,2,0)</f>
        <v>8</v>
      </c>
      <c r="F89" s="593">
        <f t="shared" si="36"/>
        <v>0</v>
      </c>
      <c r="G89" s="593">
        <f t="shared" si="36"/>
        <v>8</v>
      </c>
      <c r="H89" s="593">
        <f t="shared" si="36"/>
        <v>0</v>
      </c>
      <c r="I89" s="593">
        <f t="shared" si="36"/>
        <v>0</v>
      </c>
      <c r="J89" s="593">
        <f t="shared" si="36"/>
        <v>8</v>
      </c>
      <c r="K89" s="593">
        <f t="shared" si="36"/>
        <v>0</v>
      </c>
      <c r="L89" s="593">
        <f t="shared" si="36"/>
        <v>8</v>
      </c>
      <c r="M89" s="593">
        <f t="shared" si="36"/>
        <v>0</v>
      </c>
      <c r="N89" s="593">
        <f t="shared" si="36"/>
        <v>8</v>
      </c>
      <c r="O89" s="593">
        <f t="shared" si="36"/>
        <v>8</v>
      </c>
      <c r="P89" s="593">
        <f t="shared" si="36"/>
        <v>0</v>
      </c>
      <c r="Q89" s="593">
        <f t="shared" si="36"/>
        <v>0</v>
      </c>
      <c r="R89" s="593">
        <f t="shared" si="36"/>
        <v>0</v>
      </c>
      <c r="S89" s="593">
        <f t="shared" si="36"/>
        <v>8</v>
      </c>
      <c r="T89" s="593">
        <f t="shared" si="36"/>
        <v>0</v>
      </c>
      <c r="U89" s="593">
        <f t="shared" si="36"/>
        <v>8</v>
      </c>
      <c r="V89" s="593">
        <f t="shared" si="36"/>
        <v>8</v>
      </c>
      <c r="W89" s="593">
        <f t="shared" si="36"/>
        <v>8</v>
      </c>
      <c r="X89" s="593">
        <f t="shared" si="36"/>
        <v>0</v>
      </c>
      <c r="Y89" s="593">
        <f t="shared" si="36"/>
        <v>8</v>
      </c>
      <c r="Z89" s="593">
        <f t="shared" si="36"/>
        <v>8</v>
      </c>
      <c r="AA89" s="593">
        <f t="shared" si="36"/>
        <v>0</v>
      </c>
      <c r="AB89" s="593">
        <f t="shared" si="36"/>
        <v>8</v>
      </c>
      <c r="AC89" s="593">
        <f t="shared" si="36"/>
        <v>8</v>
      </c>
      <c r="AD89" s="593">
        <f t="shared" si="36"/>
        <v>8</v>
      </c>
      <c r="AE89" s="593">
        <f t="shared" si="36"/>
        <v>0</v>
      </c>
      <c r="AF89" s="593">
        <f t="shared" si="36"/>
        <v>8</v>
      </c>
      <c r="AG89" s="593">
        <f t="shared" si="36"/>
        <v>8</v>
      </c>
      <c r="AH89" s="593">
        <f t="shared" si="36"/>
        <v>8</v>
      </c>
      <c r="AI89" s="593"/>
      <c r="AJ89" s="594">
        <f t="shared" si="34"/>
        <v>144</v>
      </c>
      <c r="AK89" s="581"/>
    </row>
    <row r="90" spans="4:37" ht="13.5">
      <c r="D90" s="595" t="str">
        <f t="shared" si="22"/>
        <v>Ｍ１</v>
      </c>
      <c r="E90" s="593">
        <f aca="true" t="shared" si="37" ref="E90:AH90">VLOOKUP(F19,$AQ$32:$AR$44,2,0)</f>
        <v>8</v>
      </c>
      <c r="F90" s="593">
        <f t="shared" si="37"/>
        <v>0</v>
      </c>
      <c r="G90" s="593">
        <f t="shared" si="37"/>
        <v>0</v>
      </c>
      <c r="H90" s="593">
        <f t="shared" si="37"/>
        <v>8</v>
      </c>
      <c r="I90" s="593">
        <f t="shared" si="37"/>
        <v>8</v>
      </c>
      <c r="J90" s="593">
        <f t="shared" si="37"/>
        <v>0</v>
      </c>
      <c r="K90" s="593">
        <f t="shared" si="37"/>
        <v>0</v>
      </c>
      <c r="L90" s="593">
        <f t="shared" si="37"/>
        <v>8</v>
      </c>
      <c r="M90" s="593">
        <f t="shared" si="37"/>
        <v>8</v>
      </c>
      <c r="N90" s="593">
        <f t="shared" si="37"/>
        <v>8</v>
      </c>
      <c r="O90" s="593">
        <f t="shared" si="37"/>
        <v>0</v>
      </c>
      <c r="P90" s="593">
        <f t="shared" si="37"/>
        <v>8</v>
      </c>
      <c r="Q90" s="593">
        <f t="shared" si="37"/>
        <v>0</v>
      </c>
      <c r="R90" s="593">
        <f t="shared" si="37"/>
        <v>8</v>
      </c>
      <c r="S90" s="593">
        <f t="shared" si="37"/>
        <v>8</v>
      </c>
      <c r="T90" s="593">
        <f t="shared" si="37"/>
        <v>8</v>
      </c>
      <c r="U90" s="593">
        <f t="shared" si="37"/>
        <v>0</v>
      </c>
      <c r="V90" s="593">
        <f t="shared" si="37"/>
        <v>0</v>
      </c>
      <c r="W90" s="593">
        <f t="shared" si="37"/>
        <v>0</v>
      </c>
      <c r="X90" s="593">
        <f t="shared" si="37"/>
        <v>8</v>
      </c>
      <c r="Y90" s="593">
        <f t="shared" si="37"/>
        <v>8</v>
      </c>
      <c r="Z90" s="593">
        <f t="shared" si="37"/>
        <v>8</v>
      </c>
      <c r="AA90" s="593">
        <f t="shared" si="37"/>
        <v>8</v>
      </c>
      <c r="AB90" s="593">
        <f t="shared" si="37"/>
        <v>8</v>
      </c>
      <c r="AC90" s="593">
        <f t="shared" si="37"/>
        <v>0</v>
      </c>
      <c r="AD90" s="593">
        <f t="shared" si="37"/>
        <v>8</v>
      </c>
      <c r="AE90" s="593">
        <f t="shared" si="37"/>
        <v>8</v>
      </c>
      <c r="AF90" s="593">
        <f t="shared" si="37"/>
        <v>8</v>
      </c>
      <c r="AG90" s="593">
        <f t="shared" si="37"/>
        <v>8</v>
      </c>
      <c r="AH90" s="593">
        <f t="shared" si="37"/>
        <v>0</v>
      </c>
      <c r="AI90" s="593"/>
      <c r="AJ90" s="594">
        <f t="shared" si="34"/>
        <v>152</v>
      </c>
      <c r="AK90" s="581"/>
    </row>
    <row r="91" spans="4:37" ht="13.5">
      <c r="D91" s="595" t="str">
        <f t="shared" si="22"/>
        <v>Ｎ１</v>
      </c>
      <c r="E91" s="593">
        <f aca="true" t="shared" si="38" ref="E91:AH91">VLOOKUP(F20,$AQ$32:$AR$44,2,0)</f>
        <v>8</v>
      </c>
      <c r="F91" s="593">
        <f t="shared" si="38"/>
        <v>4</v>
      </c>
      <c r="G91" s="593">
        <f t="shared" si="38"/>
        <v>8</v>
      </c>
      <c r="H91" s="593">
        <f t="shared" si="38"/>
        <v>0</v>
      </c>
      <c r="I91" s="593">
        <f t="shared" si="38"/>
        <v>8</v>
      </c>
      <c r="J91" s="593">
        <f t="shared" si="38"/>
        <v>8</v>
      </c>
      <c r="K91" s="593">
        <f t="shared" si="38"/>
        <v>8</v>
      </c>
      <c r="L91" s="593">
        <f t="shared" si="38"/>
        <v>8</v>
      </c>
      <c r="M91" s="593">
        <f t="shared" si="38"/>
        <v>0</v>
      </c>
      <c r="N91" s="593">
        <f t="shared" si="38"/>
        <v>8</v>
      </c>
      <c r="O91" s="593">
        <f t="shared" si="38"/>
        <v>0</v>
      </c>
      <c r="P91" s="593">
        <f t="shared" si="38"/>
        <v>0</v>
      </c>
      <c r="Q91" s="593">
        <f t="shared" si="38"/>
        <v>8</v>
      </c>
      <c r="R91" s="593">
        <f t="shared" si="38"/>
        <v>8</v>
      </c>
      <c r="S91" s="593">
        <f t="shared" si="38"/>
        <v>0</v>
      </c>
      <c r="T91" s="593">
        <f t="shared" si="38"/>
        <v>0</v>
      </c>
      <c r="U91" s="593">
        <f t="shared" si="38"/>
        <v>8</v>
      </c>
      <c r="V91" s="593">
        <f t="shared" si="38"/>
        <v>8</v>
      </c>
      <c r="W91" s="593">
        <f t="shared" si="38"/>
        <v>0</v>
      </c>
      <c r="X91" s="593">
        <f t="shared" si="38"/>
        <v>8</v>
      </c>
      <c r="Y91" s="593">
        <f t="shared" si="38"/>
        <v>0</v>
      </c>
      <c r="Z91" s="593">
        <f t="shared" si="38"/>
        <v>8</v>
      </c>
      <c r="AA91" s="593">
        <f t="shared" si="38"/>
        <v>8</v>
      </c>
      <c r="AB91" s="593">
        <f t="shared" si="38"/>
        <v>0</v>
      </c>
      <c r="AC91" s="593">
        <f t="shared" si="38"/>
        <v>8</v>
      </c>
      <c r="AD91" s="593">
        <f t="shared" si="38"/>
        <v>8</v>
      </c>
      <c r="AE91" s="593">
        <f t="shared" si="38"/>
        <v>8</v>
      </c>
      <c r="AF91" s="593">
        <f t="shared" si="38"/>
        <v>0</v>
      </c>
      <c r="AG91" s="593">
        <f t="shared" si="38"/>
        <v>4</v>
      </c>
      <c r="AH91" s="593">
        <f t="shared" si="38"/>
        <v>8</v>
      </c>
      <c r="AI91" s="593"/>
      <c r="AJ91" s="594">
        <f t="shared" si="34"/>
        <v>152</v>
      </c>
      <c r="AK91" s="581"/>
    </row>
    <row r="92" spans="4:37" ht="13.5">
      <c r="D92" s="595" t="str">
        <f t="shared" si="22"/>
        <v>Ｏ１</v>
      </c>
      <c r="E92" s="593">
        <f aca="true" t="shared" si="39" ref="E92:AH92">VLOOKUP(F21,$AQ$32:$AR$44,2,0)</f>
        <v>8</v>
      </c>
      <c r="F92" s="593">
        <f t="shared" si="39"/>
        <v>8</v>
      </c>
      <c r="G92" s="593">
        <f t="shared" si="39"/>
        <v>0</v>
      </c>
      <c r="H92" s="593">
        <f t="shared" si="39"/>
        <v>8</v>
      </c>
      <c r="I92" s="593">
        <f t="shared" si="39"/>
        <v>0</v>
      </c>
      <c r="J92" s="593">
        <f t="shared" si="39"/>
        <v>8</v>
      </c>
      <c r="K92" s="593">
        <f t="shared" si="39"/>
        <v>8</v>
      </c>
      <c r="L92" s="593">
        <f t="shared" si="39"/>
        <v>0</v>
      </c>
      <c r="M92" s="593">
        <f t="shared" si="39"/>
        <v>0</v>
      </c>
      <c r="N92" s="593">
        <f t="shared" si="39"/>
        <v>8</v>
      </c>
      <c r="O92" s="593">
        <f t="shared" si="39"/>
        <v>8</v>
      </c>
      <c r="P92" s="593">
        <f t="shared" si="39"/>
        <v>0</v>
      </c>
      <c r="Q92" s="593">
        <f t="shared" si="39"/>
        <v>8</v>
      </c>
      <c r="R92" s="593">
        <f t="shared" si="39"/>
        <v>0</v>
      </c>
      <c r="S92" s="593">
        <f t="shared" si="39"/>
        <v>0</v>
      </c>
      <c r="T92" s="593">
        <f t="shared" si="39"/>
        <v>8</v>
      </c>
      <c r="U92" s="593">
        <f t="shared" si="39"/>
        <v>8</v>
      </c>
      <c r="V92" s="593">
        <f t="shared" si="39"/>
        <v>8</v>
      </c>
      <c r="W92" s="593">
        <f t="shared" si="39"/>
        <v>8</v>
      </c>
      <c r="X92" s="593">
        <f t="shared" si="39"/>
        <v>0</v>
      </c>
      <c r="Y92" s="593">
        <f t="shared" si="39"/>
        <v>8</v>
      </c>
      <c r="Z92" s="593">
        <f t="shared" si="39"/>
        <v>8</v>
      </c>
      <c r="AA92" s="593">
        <f t="shared" si="39"/>
        <v>8</v>
      </c>
      <c r="AB92" s="593">
        <f t="shared" si="39"/>
        <v>8</v>
      </c>
      <c r="AC92" s="593">
        <f t="shared" si="39"/>
        <v>8</v>
      </c>
      <c r="AD92" s="593">
        <f t="shared" si="39"/>
        <v>0</v>
      </c>
      <c r="AE92" s="593">
        <f t="shared" si="39"/>
        <v>8</v>
      </c>
      <c r="AF92" s="593">
        <f t="shared" si="39"/>
        <v>8</v>
      </c>
      <c r="AG92" s="593">
        <f t="shared" si="39"/>
        <v>8</v>
      </c>
      <c r="AH92" s="593">
        <f t="shared" si="39"/>
        <v>8</v>
      </c>
      <c r="AI92" s="593"/>
      <c r="AJ92" s="594">
        <f t="shared" si="34"/>
        <v>168</v>
      </c>
      <c r="AK92" s="581"/>
    </row>
    <row r="93" spans="4:37" ht="13.5">
      <c r="D93" s="595" t="str">
        <f t="shared" si="22"/>
        <v>Ｐ１</v>
      </c>
      <c r="E93" s="593">
        <f aca="true" t="shared" si="40" ref="E93:AH93">VLOOKUP(F22,$AQ$32:$AR$44,2,0)</f>
        <v>0</v>
      </c>
      <c r="F93" s="593">
        <f t="shared" si="40"/>
        <v>8</v>
      </c>
      <c r="G93" s="593">
        <f t="shared" si="40"/>
        <v>0</v>
      </c>
      <c r="H93" s="593">
        <f t="shared" si="40"/>
        <v>8</v>
      </c>
      <c r="I93" s="593">
        <f t="shared" si="40"/>
        <v>8</v>
      </c>
      <c r="J93" s="593">
        <f t="shared" si="40"/>
        <v>8</v>
      </c>
      <c r="K93" s="593">
        <f t="shared" si="40"/>
        <v>8</v>
      </c>
      <c r="L93" s="593">
        <f t="shared" si="40"/>
        <v>0</v>
      </c>
      <c r="M93" s="593">
        <f t="shared" si="40"/>
        <v>8</v>
      </c>
      <c r="N93" s="593">
        <f t="shared" si="40"/>
        <v>0</v>
      </c>
      <c r="O93" s="593">
        <f t="shared" si="40"/>
        <v>8</v>
      </c>
      <c r="P93" s="593">
        <f t="shared" si="40"/>
        <v>0</v>
      </c>
      <c r="Q93" s="593">
        <f t="shared" si="40"/>
        <v>8</v>
      </c>
      <c r="R93" s="593">
        <f t="shared" si="40"/>
        <v>8</v>
      </c>
      <c r="S93" s="593">
        <f t="shared" si="40"/>
        <v>0</v>
      </c>
      <c r="T93" s="593">
        <f t="shared" si="40"/>
        <v>8</v>
      </c>
      <c r="U93" s="593">
        <f t="shared" si="40"/>
        <v>8</v>
      </c>
      <c r="V93" s="593">
        <f t="shared" si="40"/>
        <v>0</v>
      </c>
      <c r="W93" s="593">
        <f t="shared" si="40"/>
        <v>8</v>
      </c>
      <c r="X93" s="593">
        <f t="shared" si="40"/>
        <v>8</v>
      </c>
      <c r="Y93" s="593">
        <f t="shared" si="40"/>
        <v>8</v>
      </c>
      <c r="Z93" s="593">
        <f t="shared" si="40"/>
        <v>8</v>
      </c>
      <c r="AA93" s="593">
        <f t="shared" si="40"/>
        <v>0</v>
      </c>
      <c r="AB93" s="593">
        <f t="shared" si="40"/>
        <v>8</v>
      </c>
      <c r="AC93" s="593">
        <f t="shared" si="40"/>
        <v>8</v>
      </c>
      <c r="AD93" s="593">
        <f t="shared" si="40"/>
        <v>0</v>
      </c>
      <c r="AE93" s="593">
        <f t="shared" si="40"/>
        <v>8</v>
      </c>
      <c r="AF93" s="593">
        <f t="shared" si="40"/>
        <v>8</v>
      </c>
      <c r="AG93" s="593">
        <f t="shared" si="40"/>
        <v>0</v>
      </c>
      <c r="AH93" s="593">
        <f t="shared" si="40"/>
        <v>8</v>
      </c>
      <c r="AI93" s="593"/>
      <c r="AJ93" s="594">
        <f t="shared" si="34"/>
        <v>160</v>
      </c>
      <c r="AK93" s="581"/>
    </row>
    <row r="94" spans="4:37" ht="13.5">
      <c r="D94" s="595" t="str">
        <f t="shared" si="22"/>
        <v>Ｑ１</v>
      </c>
      <c r="E94" s="593">
        <f aca="true" t="shared" si="41" ref="E94:AH94">VLOOKUP(F23,$AQ$32:$AR$44,2,0)</f>
        <v>0</v>
      </c>
      <c r="F94" s="593">
        <f t="shared" si="41"/>
        <v>0</v>
      </c>
      <c r="G94" s="593">
        <f t="shared" si="41"/>
        <v>8</v>
      </c>
      <c r="H94" s="593">
        <f t="shared" si="41"/>
        <v>8</v>
      </c>
      <c r="I94" s="593">
        <f t="shared" si="41"/>
        <v>8</v>
      </c>
      <c r="J94" s="593">
        <f t="shared" si="41"/>
        <v>8</v>
      </c>
      <c r="K94" s="593">
        <f t="shared" si="41"/>
        <v>0</v>
      </c>
      <c r="L94" s="593">
        <f t="shared" si="41"/>
        <v>8</v>
      </c>
      <c r="M94" s="593">
        <f t="shared" si="41"/>
        <v>8</v>
      </c>
      <c r="N94" s="593">
        <f t="shared" si="41"/>
        <v>0</v>
      </c>
      <c r="O94" s="593">
        <f t="shared" si="41"/>
        <v>8</v>
      </c>
      <c r="P94" s="593">
        <f t="shared" si="41"/>
        <v>8</v>
      </c>
      <c r="Q94" s="593">
        <f t="shared" si="41"/>
        <v>8</v>
      </c>
      <c r="R94" s="593">
        <f t="shared" si="41"/>
        <v>0</v>
      </c>
      <c r="S94" s="593">
        <f t="shared" si="41"/>
        <v>8</v>
      </c>
      <c r="T94" s="593">
        <f t="shared" si="41"/>
        <v>8</v>
      </c>
      <c r="U94" s="593">
        <f t="shared" si="41"/>
        <v>0</v>
      </c>
      <c r="V94" s="593">
        <f t="shared" si="41"/>
        <v>0</v>
      </c>
      <c r="W94" s="593">
        <f t="shared" si="41"/>
        <v>8</v>
      </c>
      <c r="X94" s="593">
        <f t="shared" si="41"/>
        <v>8</v>
      </c>
      <c r="Y94" s="593">
        <f t="shared" si="41"/>
        <v>0</v>
      </c>
      <c r="Z94" s="593">
        <f t="shared" si="41"/>
        <v>8</v>
      </c>
      <c r="AA94" s="593">
        <f t="shared" si="41"/>
        <v>4</v>
      </c>
      <c r="AB94" s="593">
        <f t="shared" si="41"/>
        <v>0</v>
      </c>
      <c r="AC94" s="593">
        <f t="shared" si="41"/>
        <v>8</v>
      </c>
      <c r="AD94" s="593">
        <f t="shared" si="41"/>
        <v>8</v>
      </c>
      <c r="AE94" s="593">
        <f t="shared" si="41"/>
        <v>0</v>
      </c>
      <c r="AF94" s="593">
        <f t="shared" si="41"/>
        <v>8</v>
      </c>
      <c r="AG94" s="593">
        <f t="shared" si="41"/>
        <v>8</v>
      </c>
      <c r="AH94" s="593">
        <f t="shared" si="41"/>
        <v>8</v>
      </c>
      <c r="AI94" s="593"/>
      <c r="AJ94" s="594">
        <f t="shared" si="34"/>
        <v>156</v>
      </c>
      <c r="AK94" s="581"/>
    </row>
    <row r="95" spans="4:37" ht="13.5">
      <c r="D95" s="595" t="str">
        <f t="shared" si="22"/>
        <v>Ｒ１</v>
      </c>
      <c r="E95" s="593">
        <f aca="true" t="shared" si="42" ref="E95:AH95">VLOOKUP(F24,$AQ$32:$AR$44,2,0)</f>
        <v>8</v>
      </c>
      <c r="F95" s="593">
        <f t="shared" si="42"/>
        <v>8</v>
      </c>
      <c r="G95" s="593">
        <f t="shared" si="42"/>
        <v>0</v>
      </c>
      <c r="H95" s="593">
        <f t="shared" si="42"/>
        <v>8</v>
      </c>
      <c r="I95" s="593">
        <f t="shared" si="42"/>
        <v>8</v>
      </c>
      <c r="J95" s="593">
        <f t="shared" si="42"/>
        <v>8</v>
      </c>
      <c r="K95" s="593">
        <f t="shared" si="42"/>
        <v>8</v>
      </c>
      <c r="L95" s="593">
        <f t="shared" si="42"/>
        <v>0</v>
      </c>
      <c r="M95" s="593">
        <f t="shared" si="42"/>
        <v>8</v>
      </c>
      <c r="N95" s="593">
        <f t="shared" si="42"/>
        <v>0</v>
      </c>
      <c r="O95" s="593">
        <f t="shared" si="42"/>
        <v>8</v>
      </c>
      <c r="P95" s="593">
        <f t="shared" si="42"/>
        <v>8</v>
      </c>
      <c r="Q95" s="593">
        <f t="shared" si="42"/>
        <v>0</v>
      </c>
      <c r="R95" s="593">
        <f t="shared" si="42"/>
        <v>8</v>
      </c>
      <c r="S95" s="593">
        <f t="shared" si="42"/>
        <v>0</v>
      </c>
      <c r="T95" s="593">
        <f t="shared" si="42"/>
        <v>4</v>
      </c>
      <c r="U95" s="593">
        <f t="shared" si="42"/>
        <v>8</v>
      </c>
      <c r="V95" s="593">
        <f t="shared" si="42"/>
        <v>8</v>
      </c>
      <c r="W95" s="593">
        <f t="shared" si="42"/>
        <v>8</v>
      </c>
      <c r="X95" s="593">
        <f t="shared" si="42"/>
        <v>0</v>
      </c>
      <c r="Y95" s="593">
        <f t="shared" si="42"/>
        <v>8</v>
      </c>
      <c r="Z95" s="593">
        <f t="shared" si="42"/>
        <v>8</v>
      </c>
      <c r="AA95" s="593">
        <f t="shared" si="42"/>
        <v>8</v>
      </c>
      <c r="AB95" s="593">
        <f t="shared" si="42"/>
        <v>8</v>
      </c>
      <c r="AC95" s="593">
        <f t="shared" si="42"/>
        <v>0</v>
      </c>
      <c r="AD95" s="593">
        <f t="shared" si="42"/>
        <v>8</v>
      </c>
      <c r="AE95" s="593">
        <f t="shared" si="42"/>
        <v>8</v>
      </c>
      <c r="AF95" s="593">
        <f t="shared" si="42"/>
        <v>0</v>
      </c>
      <c r="AG95" s="593">
        <f t="shared" si="42"/>
        <v>0</v>
      </c>
      <c r="AH95" s="593">
        <f t="shared" si="42"/>
        <v>8</v>
      </c>
      <c r="AI95" s="593"/>
      <c r="AJ95" s="594">
        <f t="shared" si="34"/>
        <v>164</v>
      </c>
      <c r="AK95" s="581"/>
    </row>
    <row r="96" spans="4:37" ht="13.5">
      <c r="D96" s="595" t="str">
        <f t="shared" si="22"/>
        <v>Ｓ１</v>
      </c>
      <c r="E96" s="593">
        <f aca="true" t="shared" si="43" ref="E96:AH96">VLOOKUP(F25,$AQ$32:$AR$44,2,0)</f>
        <v>0</v>
      </c>
      <c r="F96" s="593">
        <f t="shared" si="43"/>
        <v>8</v>
      </c>
      <c r="G96" s="593">
        <f t="shared" si="43"/>
        <v>8</v>
      </c>
      <c r="H96" s="593">
        <f t="shared" si="43"/>
        <v>0</v>
      </c>
      <c r="I96" s="593">
        <f t="shared" si="43"/>
        <v>8</v>
      </c>
      <c r="J96" s="593">
        <f t="shared" si="43"/>
        <v>0</v>
      </c>
      <c r="K96" s="593">
        <f t="shared" si="43"/>
        <v>8</v>
      </c>
      <c r="L96" s="593">
        <f t="shared" si="43"/>
        <v>8</v>
      </c>
      <c r="M96" s="593">
        <f t="shared" si="43"/>
        <v>0</v>
      </c>
      <c r="N96" s="593">
        <f t="shared" si="43"/>
        <v>8</v>
      </c>
      <c r="O96" s="593">
        <f t="shared" si="43"/>
        <v>0</v>
      </c>
      <c r="P96" s="593">
        <f t="shared" si="43"/>
        <v>8</v>
      </c>
      <c r="Q96" s="593">
        <f t="shared" si="43"/>
        <v>8</v>
      </c>
      <c r="R96" s="593">
        <f t="shared" si="43"/>
        <v>8</v>
      </c>
      <c r="S96" s="593">
        <f t="shared" si="43"/>
        <v>8</v>
      </c>
      <c r="T96" s="593">
        <f t="shared" si="43"/>
        <v>4</v>
      </c>
      <c r="U96" s="593">
        <f t="shared" si="43"/>
        <v>0</v>
      </c>
      <c r="V96" s="593">
        <f t="shared" si="43"/>
        <v>8</v>
      </c>
      <c r="W96" s="593">
        <f t="shared" si="43"/>
        <v>0</v>
      </c>
      <c r="X96" s="593">
        <f t="shared" si="43"/>
        <v>8</v>
      </c>
      <c r="Y96" s="593">
        <f t="shared" si="43"/>
        <v>0</v>
      </c>
      <c r="Z96" s="593">
        <f t="shared" si="43"/>
        <v>8</v>
      </c>
      <c r="AA96" s="593">
        <f t="shared" si="43"/>
        <v>8</v>
      </c>
      <c r="AB96" s="593">
        <f t="shared" si="43"/>
        <v>8</v>
      </c>
      <c r="AC96" s="593">
        <f t="shared" si="43"/>
        <v>0</v>
      </c>
      <c r="AD96" s="593">
        <f t="shared" si="43"/>
        <v>8</v>
      </c>
      <c r="AE96" s="593">
        <f t="shared" si="43"/>
        <v>8</v>
      </c>
      <c r="AF96" s="593">
        <f t="shared" si="43"/>
        <v>0</v>
      </c>
      <c r="AG96" s="593">
        <f t="shared" si="43"/>
        <v>8</v>
      </c>
      <c r="AH96" s="593">
        <f t="shared" si="43"/>
        <v>8</v>
      </c>
      <c r="AI96" s="593"/>
      <c r="AJ96" s="594">
        <f t="shared" si="34"/>
        <v>156</v>
      </c>
      <c r="AK96" s="581"/>
    </row>
    <row r="97" spans="4:37" ht="13.5">
      <c r="D97" s="595" t="str">
        <f t="shared" si="22"/>
        <v>Ｔ１</v>
      </c>
      <c r="E97" s="593">
        <f aca="true" t="shared" si="44" ref="E97:AH97">VLOOKUP(F26,$AQ$32:$AR$44,2,0)</f>
        <v>8</v>
      </c>
      <c r="F97" s="593">
        <f t="shared" si="44"/>
        <v>8</v>
      </c>
      <c r="G97" s="593">
        <f t="shared" si="44"/>
        <v>8</v>
      </c>
      <c r="H97" s="593">
        <f t="shared" si="44"/>
        <v>8</v>
      </c>
      <c r="I97" s="593">
        <f t="shared" si="44"/>
        <v>0</v>
      </c>
      <c r="J97" s="593">
        <f t="shared" si="44"/>
        <v>8</v>
      </c>
      <c r="K97" s="593">
        <f t="shared" si="44"/>
        <v>8</v>
      </c>
      <c r="L97" s="593">
        <f t="shared" si="44"/>
        <v>8</v>
      </c>
      <c r="M97" s="593">
        <f t="shared" si="44"/>
        <v>0</v>
      </c>
      <c r="N97" s="593">
        <f t="shared" si="44"/>
        <v>0</v>
      </c>
      <c r="O97" s="593">
        <f t="shared" si="44"/>
        <v>8</v>
      </c>
      <c r="P97" s="593">
        <f t="shared" si="44"/>
        <v>8</v>
      </c>
      <c r="Q97" s="593">
        <f t="shared" si="44"/>
        <v>0</v>
      </c>
      <c r="R97" s="593">
        <f t="shared" si="44"/>
        <v>0</v>
      </c>
      <c r="S97" s="593">
        <f t="shared" si="44"/>
        <v>8</v>
      </c>
      <c r="T97" s="593">
        <f t="shared" si="44"/>
        <v>8</v>
      </c>
      <c r="U97" s="593">
        <f t="shared" si="44"/>
        <v>0</v>
      </c>
      <c r="V97" s="593">
        <f t="shared" si="44"/>
        <v>8</v>
      </c>
      <c r="W97" s="593">
        <f t="shared" si="44"/>
        <v>8</v>
      </c>
      <c r="X97" s="593">
        <f t="shared" si="44"/>
        <v>8</v>
      </c>
      <c r="Y97" s="593">
        <f t="shared" si="44"/>
        <v>8</v>
      </c>
      <c r="Z97" s="593">
        <f t="shared" si="44"/>
        <v>0</v>
      </c>
      <c r="AA97" s="593">
        <f t="shared" si="44"/>
        <v>8</v>
      </c>
      <c r="AB97" s="593">
        <f t="shared" si="44"/>
        <v>0</v>
      </c>
      <c r="AC97" s="593">
        <f t="shared" si="44"/>
        <v>8</v>
      </c>
      <c r="AD97" s="593">
        <f t="shared" si="44"/>
        <v>8</v>
      </c>
      <c r="AE97" s="593">
        <f t="shared" si="44"/>
        <v>8</v>
      </c>
      <c r="AF97" s="593">
        <f t="shared" si="44"/>
        <v>8</v>
      </c>
      <c r="AG97" s="593">
        <f t="shared" si="44"/>
        <v>0</v>
      </c>
      <c r="AH97" s="593">
        <f t="shared" si="44"/>
        <v>0</v>
      </c>
      <c r="AI97" s="593"/>
      <c r="AJ97" s="594">
        <f>SUM(E97:AI97)</f>
        <v>160</v>
      </c>
      <c r="AK97" s="581"/>
    </row>
    <row r="98" spans="4:37" ht="13.5">
      <c r="D98" s="595" t="str">
        <f t="shared" si="22"/>
        <v>Ｕ１</v>
      </c>
      <c r="E98" s="593">
        <f aca="true" t="shared" si="45" ref="E98:AH98">VLOOKUP(F27,$AQ$32:$AR$44,2,0)</f>
        <v>8</v>
      </c>
      <c r="F98" s="593">
        <f t="shared" si="45"/>
        <v>8</v>
      </c>
      <c r="G98" s="593">
        <f t="shared" si="45"/>
        <v>8</v>
      </c>
      <c r="H98" s="593">
        <f t="shared" si="45"/>
        <v>8</v>
      </c>
      <c r="I98" s="593">
        <f t="shared" si="45"/>
        <v>0</v>
      </c>
      <c r="J98" s="593">
        <f t="shared" si="45"/>
        <v>0</v>
      </c>
      <c r="K98" s="593">
        <f t="shared" si="45"/>
        <v>8</v>
      </c>
      <c r="L98" s="593">
        <f t="shared" si="45"/>
        <v>8</v>
      </c>
      <c r="M98" s="593">
        <f t="shared" si="45"/>
        <v>8</v>
      </c>
      <c r="N98" s="593">
        <f t="shared" si="45"/>
        <v>8</v>
      </c>
      <c r="O98" s="593">
        <f t="shared" si="45"/>
        <v>8</v>
      </c>
      <c r="P98" s="593">
        <f t="shared" si="45"/>
        <v>0</v>
      </c>
      <c r="Q98" s="593">
        <f t="shared" si="45"/>
        <v>0</v>
      </c>
      <c r="R98" s="593">
        <f t="shared" si="45"/>
        <v>8</v>
      </c>
      <c r="S98" s="593">
        <f t="shared" si="45"/>
        <v>8</v>
      </c>
      <c r="T98" s="593">
        <f t="shared" si="45"/>
        <v>8</v>
      </c>
      <c r="U98" s="593">
        <f t="shared" si="45"/>
        <v>8</v>
      </c>
      <c r="V98" s="593">
        <f t="shared" si="45"/>
        <v>8</v>
      </c>
      <c r="W98" s="593">
        <f t="shared" si="45"/>
        <v>0</v>
      </c>
      <c r="X98" s="593">
        <f t="shared" si="45"/>
        <v>0</v>
      </c>
      <c r="Y98" s="593">
        <f t="shared" si="45"/>
        <v>8</v>
      </c>
      <c r="Z98" s="593">
        <f t="shared" si="45"/>
        <v>8</v>
      </c>
      <c r="AA98" s="593">
        <f t="shared" si="45"/>
        <v>8</v>
      </c>
      <c r="AB98" s="593">
        <f t="shared" si="45"/>
        <v>8</v>
      </c>
      <c r="AC98" s="593">
        <f t="shared" si="45"/>
        <v>8</v>
      </c>
      <c r="AD98" s="593">
        <f t="shared" si="45"/>
        <v>0</v>
      </c>
      <c r="AE98" s="593">
        <f t="shared" si="45"/>
        <v>0</v>
      </c>
      <c r="AF98" s="593">
        <f t="shared" si="45"/>
        <v>8</v>
      </c>
      <c r="AG98" s="593">
        <f t="shared" si="45"/>
        <v>0</v>
      </c>
      <c r="AH98" s="593">
        <f t="shared" si="45"/>
        <v>8</v>
      </c>
      <c r="AI98" s="593"/>
      <c r="AJ98" s="594">
        <f>SUM(E98:AI98)</f>
        <v>168</v>
      </c>
      <c r="AK98" s="581"/>
    </row>
    <row r="99" spans="4:37" ht="13.5">
      <c r="D99" s="595" t="str">
        <f t="shared" si="22"/>
        <v>Ｖ１</v>
      </c>
      <c r="E99" s="593">
        <f aca="true" t="shared" si="46" ref="E99:AH99">VLOOKUP(F28,$AQ$32:$AR$44,2,0)</f>
        <v>5</v>
      </c>
      <c r="F99" s="593">
        <f t="shared" si="46"/>
        <v>5</v>
      </c>
      <c r="G99" s="593">
        <f t="shared" si="46"/>
        <v>5</v>
      </c>
      <c r="H99" s="593">
        <f t="shared" si="46"/>
        <v>5</v>
      </c>
      <c r="I99" s="593">
        <f t="shared" si="46"/>
        <v>0</v>
      </c>
      <c r="J99" s="593">
        <f t="shared" si="46"/>
        <v>0</v>
      </c>
      <c r="K99" s="593">
        <f t="shared" si="46"/>
        <v>5</v>
      </c>
      <c r="L99" s="593">
        <f t="shared" si="46"/>
        <v>5</v>
      </c>
      <c r="M99" s="593">
        <f t="shared" si="46"/>
        <v>5</v>
      </c>
      <c r="N99" s="593">
        <f t="shared" si="46"/>
        <v>5</v>
      </c>
      <c r="O99" s="593">
        <f t="shared" si="46"/>
        <v>5</v>
      </c>
      <c r="P99" s="593">
        <f t="shared" si="46"/>
        <v>0</v>
      </c>
      <c r="Q99" s="593">
        <f t="shared" si="46"/>
        <v>0</v>
      </c>
      <c r="R99" s="593">
        <f t="shared" si="46"/>
        <v>8</v>
      </c>
      <c r="S99" s="593">
        <f t="shared" si="46"/>
        <v>5</v>
      </c>
      <c r="T99" s="593">
        <f t="shared" si="46"/>
        <v>5</v>
      </c>
      <c r="U99" s="593">
        <f t="shared" si="46"/>
        <v>5</v>
      </c>
      <c r="V99" s="593">
        <f t="shared" si="46"/>
        <v>5</v>
      </c>
      <c r="W99" s="593">
        <f t="shared" si="46"/>
        <v>0</v>
      </c>
      <c r="X99" s="593">
        <f t="shared" si="46"/>
        <v>0</v>
      </c>
      <c r="Y99" s="593">
        <f t="shared" si="46"/>
        <v>5</v>
      </c>
      <c r="Z99" s="593">
        <f t="shared" si="46"/>
        <v>5</v>
      </c>
      <c r="AA99" s="593">
        <f t="shared" si="46"/>
        <v>5</v>
      </c>
      <c r="AB99" s="593">
        <f t="shared" si="46"/>
        <v>5</v>
      </c>
      <c r="AC99" s="593">
        <f t="shared" si="46"/>
        <v>5</v>
      </c>
      <c r="AD99" s="593">
        <f t="shared" si="46"/>
        <v>0</v>
      </c>
      <c r="AE99" s="593">
        <f t="shared" si="46"/>
        <v>0</v>
      </c>
      <c r="AF99" s="593">
        <f t="shared" si="46"/>
        <v>5</v>
      </c>
      <c r="AG99" s="593">
        <f t="shared" si="46"/>
        <v>0</v>
      </c>
      <c r="AH99" s="593">
        <f t="shared" si="46"/>
        <v>5</v>
      </c>
      <c r="AI99" s="593"/>
      <c r="AJ99" s="594">
        <f>SUM(E99:AI99)</f>
        <v>108</v>
      </c>
      <c r="AK99" s="581"/>
    </row>
    <row r="100" spans="4:37" ht="13.5">
      <c r="D100" s="595" t="str">
        <f t="shared" si="22"/>
        <v>Ｗ１</v>
      </c>
      <c r="E100" s="593">
        <f aca="true" t="shared" si="47" ref="E100:AH100">VLOOKUP(F29,$AQ$32:$AR$44,2,0)</f>
        <v>6.75</v>
      </c>
      <c r="F100" s="593">
        <f t="shared" si="47"/>
        <v>5.5</v>
      </c>
      <c r="G100" s="593">
        <f t="shared" si="47"/>
        <v>6.75</v>
      </c>
      <c r="H100" s="593">
        <f t="shared" si="47"/>
        <v>6.75</v>
      </c>
      <c r="I100" s="593">
        <f t="shared" si="47"/>
        <v>0</v>
      </c>
      <c r="J100" s="593">
        <f t="shared" si="47"/>
        <v>0</v>
      </c>
      <c r="K100" s="593">
        <f t="shared" si="47"/>
        <v>6.75</v>
      </c>
      <c r="L100" s="593">
        <f t="shared" si="47"/>
        <v>6.75</v>
      </c>
      <c r="M100" s="593">
        <f t="shared" si="47"/>
        <v>5.5</v>
      </c>
      <c r="N100" s="593">
        <f t="shared" si="47"/>
        <v>6.75</v>
      </c>
      <c r="O100" s="593">
        <f t="shared" si="47"/>
        <v>6.75</v>
      </c>
      <c r="P100" s="593">
        <f t="shared" si="47"/>
        <v>0</v>
      </c>
      <c r="Q100" s="593">
        <f t="shared" si="47"/>
        <v>0</v>
      </c>
      <c r="R100" s="593">
        <f t="shared" si="47"/>
        <v>5</v>
      </c>
      <c r="S100" s="593">
        <f t="shared" si="47"/>
        <v>6.75</v>
      </c>
      <c r="T100" s="593">
        <f t="shared" si="47"/>
        <v>5.5</v>
      </c>
      <c r="U100" s="593">
        <f t="shared" si="47"/>
        <v>6.75</v>
      </c>
      <c r="V100" s="593">
        <f t="shared" si="47"/>
        <v>6.75</v>
      </c>
      <c r="W100" s="593">
        <f t="shared" si="47"/>
        <v>0</v>
      </c>
      <c r="X100" s="593">
        <f t="shared" si="47"/>
        <v>0</v>
      </c>
      <c r="Y100" s="593">
        <f t="shared" si="47"/>
        <v>6.75</v>
      </c>
      <c r="Z100" s="593">
        <f t="shared" si="47"/>
        <v>6.75</v>
      </c>
      <c r="AA100" s="593">
        <f t="shared" si="47"/>
        <v>5.5</v>
      </c>
      <c r="AB100" s="593">
        <f t="shared" si="47"/>
        <v>6.75</v>
      </c>
      <c r="AC100" s="593">
        <f t="shared" si="47"/>
        <v>6.75</v>
      </c>
      <c r="AD100" s="593">
        <f t="shared" si="47"/>
        <v>0</v>
      </c>
      <c r="AE100" s="593">
        <f t="shared" si="47"/>
        <v>0</v>
      </c>
      <c r="AF100" s="593">
        <f t="shared" si="47"/>
        <v>6.75</v>
      </c>
      <c r="AG100" s="593">
        <f t="shared" si="47"/>
        <v>0</v>
      </c>
      <c r="AH100" s="593">
        <f t="shared" si="47"/>
        <v>5.5</v>
      </c>
      <c r="AI100" s="593"/>
      <c r="AJ100" s="594">
        <f>SUM(E100:AI100)</f>
        <v>133.75</v>
      </c>
      <c r="AK100" s="581"/>
    </row>
    <row r="101" spans="4:37" ht="13.5">
      <c r="D101" s="595" t="str">
        <f t="shared" si="22"/>
        <v>Ｘ１</v>
      </c>
      <c r="E101" s="593">
        <f aca="true" t="shared" si="48" ref="E101:AH101">VLOOKUP(F30,$AQ$32:$AR$44,2,0)</f>
        <v>0</v>
      </c>
      <c r="F101" s="593">
        <f t="shared" si="48"/>
        <v>5.5</v>
      </c>
      <c r="G101" s="593">
        <f t="shared" si="48"/>
        <v>0</v>
      </c>
      <c r="H101" s="593">
        <f t="shared" si="48"/>
        <v>0</v>
      </c>
      <c r="I101" s="593">
        <f t="shared" si="48"/>
        <v>5.5</v>
      </c>
      <c r="J101" s="593">
        <f t="shared" si="48"/>
        <v>5.5</v>
      </c>
      <c r="K101" s="593">
        <f t="shared" si="48"/>
        <v>5.5</v>
      </c>
      <c r="L101" s="593">
        <f t="shared" si="48"/>
        <v>5.5</v>
      </c>
      <c r="M101" s="593">
        <f t="shared" si="48"/>
        <v>5.5</v>
      </c>
      <c r="N101" s="593">
        <f t="shared" si="48"/>
        <v>0</v>
      </c>
      <c r="O101" s="593">
        <f t="shared" si="48"/>
        <v>0</v>
      </c>
      <c r="P101" s="593">
        <f t="shared" si="48"/>
        <v>5.5</v>
      </c>
      <c r="Q101" s="593">
        <f t="shared" si="48"/>
        <v>5.5</v>
      </c>
      <c r="R101" s="593">
        <f t="shared" si="48"/>
        <v>6.75</v>
      </c>
      <c r="S101" s="593">
        <f t="shared" si="48"/>
        <v>5.5</v>
      </c>
      <c r="T101" s="593">
        <f t="shared" si="48"/>
        <v>5.5</v>
      </c>
      <c r="U101" s="593">
        <f t="shared" si="48"/>
        <v>0</v>
      </c>
      <c r="V101" s="593">
        <f t="shared" si="48"/>
        <v>0</v>
      </c>
      <c r="W101" s="593">
        <f t="shared" si="48"/>
        <v>5.5</v>
      </c>
      <c r="X101" s="593">
        <f t="shared" si="48"/>
        <v>5.5</v>
      </c>
      <c r="Y101" s="593">
        <f t="shared" si="48"/>
        <v>5.5</v>
      </c>
      <c r="Z101" s="593">
        <f t="shared" si="48"/>
        <v>5.5</v>
      </c>
      <c r="AA101" s="593">
        <f t="shared" si="48"/>
        <v>5.5</v>
      </c>
      <c r="AB101" s="593">
        <f t="shared" si="48"/>
        <v>0</v>
      </c>
      <c r="AC101" s="593">
        <f t="shared" si="48"/>
        <v>0</v>
      </c>
      <c r="AD101" s="593">
        <f t="shared" si="48"/>
        <v>5.5</v>
      </c>
      <c r="AE101" s="593">
        <f t="shared" si="48"/>
        <v>5.5</v>
      </c>
      <c r="AF101" s="593">
        <f t="shared" si="48"/>
        <v>5.5</v>
      </c>
      <c r="AG101" s="593">
        <f t="shared" si="48"/>
        <v>5.5</v>
      </c>
      <c r="AH101" s="593">
        <f t="shared" si="48"/>
        <v>5.5</v>
      </c>
      <c r="AI101" s="593"/>
      <c r="AJ101" s="594">
        <f>SUM(E101:AI101)</f>
        <v>116.75</v>
      </c>
      <c r="AK101" s="581"/>
    </row>
    <row r="102" spans="4:37" ht="13.5">
      <c r="D102" s="581"/>
      <c r="E102" s="581"/>
      <c r="F102" s="581"/>
      <c r="G102" s="581"/>
      <c r="H102" s="581"/>
      <c r="I102" s="581"/>
      <c r="J102" s="581"/>
      <c r="K102" s="581"/>
      <c r="L102" s="581"/>
      <c r="M102" s="581"/>
      <c r="N102" s="581"/>
      <c r="O102" s="581"/>
      <c r="P102" s="581"/>
      <c r="Q102" s="581"/>
      <c r="R102" s="581"/>
      <c r="S102" s="581"/>
      <c r="T102" s="581"/>
      <c r="U102" s="581"/>
      <c r="V102" s="581"/>
      <c r="W102" s="581"/>
      <c r="X102" s="581"/>
      <c r="Y102" s="596"/>
      <c r="Z102" s="581"/>
      <c r="AA102" s="581"/>
      <c r="AB102" s="581"/>
      <c r="AC102" s="581"/>
      <c r="AD102" s="581"/>
      <c r="AE102" s="581"/>
      <c r="AF102" s="581"/>
      <c r="AG102" s="581"/>
      <c r="AH102" s="581"/>
      <c r="AI102" s="581"/>
      <c r="AJ102" s="581"/>
      <c r="AK102" s="581"/>
    </row>
    <row r="103" spans="4:37" ht="13.5">
      <c r="D103" s="581"/>
      <c r="E103" s="581"/>
      <c r="F103" s="581"/>
      <c r="G103" s="581"/>
      <c r="H103" s="581"/>
      <c r="I103" s="581"/>
      <c r="J103" s="581"/>
      <c r="K103" s="581"/>
      <c r="L103" s="581"/>
      <c r="M103" s="581"/>
      <c r="N103" s="581"/>
      <c r="O103" s="581"/>
      <c r="P103" s="581"/>
      <c r="Q103" s="581"/>
      <c r="R103" s="581"/>
      <c r="S103" s="581"/>
      <c r="T103" s="581"/>
      <c r="U103" s="581"/>
      <c r="V103" s="581"/>
      <c r="W103" s="581"/>
      <c r="X103" s="581"/>
      <c r="Y103" s="596"/>
      <c r="Z103" s="581"/>
      <c r="AA103" s="581"/>
      <c r="AB103" s="581"/>
      <c r="AC103" s="581"/>
      <c r="AD103" s="581"/>
      <c r="AE103" s="581"/>
      <c r="AF103" s="581"/>
      <c r="AG103" s="581"/>
      <c r="AH103" s="581"/>
      <c r="AI103" s="581"/>
      <c r="AJ103" s="581"/>
      <c r="AK103" s="581"/>
    </row>
    <row r="104" spans="4:37" ht="13.5">
      <c r="D104" s="581"/>
      <c r="E104" s="581"/>
      <c r="F104" s="581"/>
      <c r="G104" s="581"/>
      <c r="H104" s="581"/>
      <c r="I104" s="581"/>
      <c r="J104" s="581"/>
      <c r="K104" s="581"/>
      <c r="L104" s="581"/>
      <c r="M104" s="581"/>
      <c r="N104" s="581"/>
      <c r="O104" s="581"/>
      <c r="P104" s="581"/>
      <c r="Q104" s="581"/>
      <c r="R104" s="581"/>
      <c r="S104" s="581"/>
      <c r="T104" s="581"/>
      <c r="U104" s="581"/>
      <c r="V104" s="581"/>
      <c r="W104" s="581"/>
      <c r="X104" s="581"/>
      <c r="Y104" s="596"/>
      <c r="Z104" s="581"/>
      <c r="AA104" s="581"/>
      <c r="AB104" s="581"/>
      <c r="AC104" s="581"/>
      <c r="AD104" s="581"/>
      <c r="AE104" s="581"/>
      <c r="AF104" s="581"/>
      <c r="AG104" s="581"/>
      <c r="AH104" s="581"/>
      <c r="AI104" s="581"/>
      <c r="AJ104" s="581"/>
      <c r="AK104" s="581"/>
    </row>
    <row r="105" spans="4:37" ht="13.5">
      <c r="D105" s="581"/>
      <c r="E105" s="581"/>
      <c r="F105" s="581"/>
      <c r="G105" s="581"/>
      <c r="H105" s="581"/>
      <c r="I105" s="581"/>
      <c r="J105" s="581"/>
      <c r="K105" s="581"/>
      <c r="L105" s="581"/>
      <c r="M105" s="581"/>
      <c r="N105" s="581"/>
      <c r="O105" s="581"/>
      <c r="P105" s="581"/>
      <c r="Q105" s="581"/>
      <c r="R105" s="581"/>
      <c r="S105" s="581"/>
      <c r="T105" s="581"/>
      <c r="U105" s="581"/>
      <c r="V105" s="581"/>
      <c r="W105" s="581"/>
      <c r="X105" s="581"/>
      <c r="Y105" s="596"/>
      <c r="Z105" s="581"/>
      <c r="AA105" s="581"/>
      <c r="AB105" s="581"/>
      <c r="AC105" s="581"/>
      <c r="AD105" s="581"/>
      <c r="AE105" s="581"/>
      <c r="AF105" s="581"/>
      <c r="AG105" s="581"/>
      <c r="AH105" s="581"/>
      <c r="AI105" s="581"/>
      <c r="AJ105" s="581"/>
      <c r="AK105" s="581"/>
    </row>
    <row r="106" spans="4:37" ht="13.5">
      <c r="D106" s="581"/>
      <c r="E106" s="581"/>
      <c r="F106" s="581"/>
      <c r="G106" s="581"/>
      <c r="H106" s="581"/>
      <c r="I106" s="581"/>
      <c r="J106" s="581"/>
      <c r="K106" s="581"/>
      <c r="L106" s="581"/>
      <c r="M106" s="581"/>
      <c r="N106" s="581"/>
      <c r="O106" s="581"/>
      <c r="P106" s="581"/>
      <c r="Q106" s="581"/>
      <c r="R106" s="581"/>
      <c r="S106" s="581"/>
      <c r="T106" s="581"/>
      <c r="U106" s="581"/>
      <c r="V106" s="581"/>
      <c r="W106" s="581"/>
      <c r="X106" s="581"/>
      <c r="Y106" s="596"/>
      <c r="Z106" s="581"/>
      <c r="AA106" s="581"/>
      <c r="AB106" s="581"/>
      <c r="AC106" s="581"/>
      <c r="AD106" s="581"/>
      <c r="AE106" s="581"/>
      <c r="AF106" s="581"/>
      <c r="AG106" s="581"/>
      <c r="AH106" s="581"/>
      <c r="AI106" s="581"/>
      <c r="AJ106" s="581"/>
      <c r="AK106" s="581"/>
    </row>
    <row r="107" spans="4:37" ht="13.5">
      <c r="D107" s="581"/>
      <c r="E107" s="581"/>
      <c r="F107" s="581"/>
      <c r="G107" s="581"/>
      <c r="H107" s="581"/>
      <c r="I107" s="581"/>
      <c r="J107" s="581"/>
      <c r="K107" s="581"/>
      <c r="L107" s="581"/>
      <c r="M107" s="581"/>
      <c r="N107" s="581"/>
      <c r="O107" s="581"/>
      <c r="P107" s="581"/>
      <c r="Q107" s="581"/>
      <c r="R107" s="581"/>
      <c r="S107" s="581"/>
      <c r="T107" s="581"/>
      <c r="U107" s="581"/>
      <c r="V107" s="581"/>
      <c r="W107" s="581"/>
      <c r="X107" s="581"/>
      <c r="Y107" s="596"/>
      <c r="Z107" s="581"/>
      <c r="AA107" s="581"/>
      <c r="AB107" s="581"/>
      <c r="AC107" s="581"/>
      <c r="AD107" s="581"/>
      <c r="AE107" s="581"/>
      <c r="AF107" s="581"/>
      <c r="AG107" s="581"/>
      <c r="AH107" s="581"/>
      <c r="AI107" s="581"/>
      <c r="AJ107" s="581"/>
      <c r="AK107" s="581"/>
    </row>
    <row r="108" spans="4:37" ht="13.5">
      <c r="D108" s="581"/>
      <c r="E108" s="581"/>
      <c r="F108" s="581"/>
      <c r="G108" s="581"/>
      <c r="H108" s="581"/>
      <c r="I108" s="581"/>
      <c r="J108" s="581"/>
      <c r="K108" s="581"/>
      <c r="L108" s="581"/>
      <c r="M108" s="581"/>
      <c r="N108" s="581"/>
      <c r="O108" s="581"/>
      <c r="P108" s="581"/>
      <c r="Q108" s="581"/>
      <c r="R108" s="581"/>
      <c r="S108" s="581"/>
      <c r="T108" s="581"/>
      <c r="U108" s="581"/>
      <c r="V108" s="581"/>
      <c r="W108" s="581"/>
      <c r="X108" s="581"/>
      <c r="Y108" s="596"/>
      <c r="Z108" s="581"/>
      <c r="AA108" s="581"/>
      <c r="AB108" s="581"/>
      <c r="AC108" s="581"/>
      <c r="AD108" s="581"/>
      <c r="AE108" s="581"/>
      <c r="AF108" s="581"/>
      <c r="AG108" s="581"/>
      <c r="AH108" s="581"/>
      <c r="AI108" s="581"/>
      <c r="AJ108" s="581"/>
      <c r="AK108" s="581"/>
    </row>
    <row r="109" spans="4:37" ht="13.5">
      <c r="D109" s="581"/>
      <c r="E109" s="581"/>
      <c r="F109" s="581"/>
      <c r="G109" s="581"/>
      <c r="H109" s="581"/>
      <c r="I109" s="581"/>
      <c r="J109" s="581"/>
      <c r="K109" s="581"/>
      <c r="L109" s="581"/>
      <c r="M109" s="581"/>
      <c r="N109" s="581"/>
      <c r="O109" s="581"/>
      <c r="P109" s="581"/>
      <c r="Q109" s="581"/>
      <c r="R109" s="581"/>
      <c r="S109" s="581"/>
      <c r="T109" s="581"/>
      <c r="U109" s="581"/>
      <c r="V109" s="581"/>
      <c r="W109" s="581"/>
      <c r="X109" s="581"/>
      <c r="Y109" s="596"/>
      <c r="Z109" s="581"/>
      <c r="AA109" s="581"/>
      <c r="AB109" s="581"/>
      <c r="AC109" s="581"/>
      <c r="AD109" s="581"/>
      <c r="AE109" s="581"/>
      <c r="AF109" s="581"/>
      <c r="AG109" s="581"/>
      <c r="AH109" s="581"/>
      <c r="AI109" s="581"/>
      <c r="AJ109" s="581"/>
      <c r="AK109" s="581"/>
    </row>
    <row r="110" spans="4:37" ht="13.5">
      <c r="D110" s="581"/>
      <c r="E110" s="581"/>
      <c r="F110" s="581"/>
      <c r="G110" s="581"/>
      <c r="H110" s="581"/>
      <c r="I110" s="581"/>
      <c r="J110" s="581"/>
      <c r="K110" s="581"/>
      <c r="L110" s="581"/>
      <c r="M110" s="581"/>
      <c r="N110" s="581"/>
      <c r="O110" s="581"/>
      <c r="P110" s="581"/>
      <c r="Q110" s="581"/>
      <c r="R110" s="581"/>
      <c r="S110" s="581"/>
      <c r="T110" s="581"/>
      <c r="U110" s="581"/>
      <c r="V110" s="581"/>
      <c r="W110" s="581"/>
      <c r="X110" s="581"/>
      <c r="Y110" s="596"/>
      <c r="Z110" s="581"/>
      <c r="AA110" s="581"/>
      <c r="AB110" s="581"/>
      <c r="AC110" s="581"/>
      <c r="AD110" s="581"/>
      <c r="AE110" s="581"/>
      <c r="AF110" s="581"/>
      <c r="AG110" s="581"/>
      <c r="AH110" s="581"/>
      <c r="AI110" s="581"/>
      <c r="AJ110" s="581"/>
      <c r="AK110" s="581"/>
    </row>
  </sheetData>
  <sheetProtection/>
  <mergeCells count="35">
    <mergeCell ref="AR4:AR5"/>
    <mergeCell ref="AO33:AP33"/>
    <mergeCell ref="AL36:AM36"/>
    <mergeCell ref="AO36:AP36"/>
    <mergeCell ref="AL37:AM37"/>
    <mergeCell ref="AL33:AM33"/>
    <mergeCell ref="AQ4:AQ5"/>
    <mergeCell ref="AK4:AO4"/>
    <mergeCell ref="AL35:AM35"/>
    <mergeCell ref="AO37:AP37"/>
    <mergeCell ref="H58:M58"/>
    <mergeCell ref="Q58:V58"/>
    <mergeCell ref="AL40:AM40"/>
    <mergeCell ref="Q46:R46"/>
    <mergeCell ref="W46:X46"/>
    <mergeCell ref="M48:N48"/>
    <mergeCell ref="M50:O50"/>
    <mergeCell ref="Q54:S54"/>
    <mergeCell ref="AL41:AM41"/>
    <mergeCell ref="AO40:AP40"/>
    <mergeCell ref="AO32:AP32"/>
    <mergeCell ref="AO39:AP39"/>
    <mergeCell ref="AO34:AP34"/>
    <mergeCell ref="AL34:AM34"/>
    <mergeCell ref="AO35:AP35"/>
    <mergeCell ref="W2:AN2"/>
    <mergeCell ref="W3:AN3"/>
    <mergeCell ref="AL38:AM38"/>
    <mergeCell ref="AL32:AM32"/>
    <mergeCell ref="AK31:AP31"/>
    <mergeCell ref="AL43:AM43"/>
    <mergeCell ref="AO43:AP43"/>
    <mergeCell ref="AO41:AP41"/>
    <mergeCell ref="AO38:AP38"/>
    <mergeCell ref="AL39:AM39"/>
  </mergeCells>
  <conditionalFormatting sqref="E75:AI77">
    <cfRule type="cellIs" priority="4" dxfId="38" operator="equal" stopIfTrue="1">
      <formula>"土"</formula>
    </cfRule>
    <cfRule type="cellIs" priority="5" dxfId="39" operator="equal" stopIfTrue="1">
      <formula>"日"</formula>
    </cfRule>
  </conditionalFormatting>
  <conditionalFormatting sqref="F5:AJ5">
    <cfRule type="cellIs" priority="2" dxfId="38" operator="equal" stopIfTrue="1">
      <formula>"土"</formula>
    </cfRule>
    <cfRule type="cellIs" priority="3" dxfId="39" operator="equal" stopIfTrue="1">
      <formula>"日"</formula>
    </cfRule>
  </conditionalFormatting>
  <conditionalFormatting sqref="F7:AJ30">
    <cfRule type="cellIs" priority="1" dxfId="1" operator="equal" stopIfTrue="1">
      <formula>"休"</formula>
    </cfRule>
  </conditionalFormatting>
  <dataValidations count="2">
    <dataValidation allowBlank="1" showInputMessage="1" showErrorMessage="1" imeMode="on" sqref="D78:D101"/>
    <dataValidation type="list" allowBlank="1" showInputMessage="1" showErrorMessage="1" sqref="F7:AJ30">
      <formula1>$AQ$32:$AQ$44</formula1>
    </dataValidation>
  </dataValidations>
  <printOptions horizontalCentered="1"/>
  <pageMargins left="0.3937007874015748" right="0.3937007874015748" top="0.7874015748031497" bottom="0.3937007874015748" header="0.3937007874015748" footer="0.31496062992125984"/>
  <pageSetup cellComments="asDisplayed" horizontalDpi="600" verticalDpi="600" orientation="landscape" paperSize="8" scale="85" r:id="rId1"/>
</worksheet>
</file>

<file path=xl/worksheets/sheet7.xml><?xml version="1.0" encoding="utf-8"?>
<worksheet xmlns="http://schemas.openxmlformats.org/spreadsheetml/2006/main" xmlns:r="http://schemas.openxmlformats.org/officeDocument/2006/relationships">
  <dimension ref="A1:BS104"/>
  <sheetViews>
    <sheetView showGridLines="0" view="pageBreakPreview" zoomScaleSheetLayoutView="100" zoomScalePageLayoutView="0" workbookViewId="0" topLeftCell="A1">
      <selection activeCell="A6" sqref="A6"/>
    </sheetView>
  </sheetViews>
  <sheetFormatPr defaultColWidth="8.796875" defaultRowHeight="15"/>
  <cols>
    <col min="1" max="1" width="11" style="91" customWidth="1"/>
    <col min="2" max="2" width="3.19921875" style="91" customWidth="1"/>
    <col min="3" max="3" width="9.09765625" style="91" customWidth="1"/>
    <col min="4" max="4" width="11.19921875" style="91" bestFit="1" customWidth="1"/>
    <col min="5" max="5" width="3.3984375" style="91" customWidth="1"/>
    <col min="6" max="6" width="2.69921875" style="91" customWidth="1"/>
    <col min="7" max="24" width="2.8984375" style="91" customWidth="1"/>
    <col min="25" max="25" width="2.8984375" style="92" customWidth="1"/>
    <col min="26" max="35" width="2.8984375" style="91" customWidth="1"/>
    <col min="36" max="36" width="3.59765625" style="91" customWidth="1"/>
    <col min="37" max="41" width="2.8984375" style="91" customWidth="1"/>
    <col min="42" max="44" width="5.19921875" style="91" customWidth="1"/>
    <col min="45" max="47" width="3.09765625" style="91" customWidth="1"/>
    <col min="48" max="48" width="4.59765625" style="91" customWidth="1"/>
    <col min="49" max="49" width="5.8984375" style="91" customWidth="1"/>
    <col min="50" max="56" width="3.09765625" style="91" customWidth="1"/>
    <col min="57" max="16384" width="9" style="91" customWidth="1"/>
  </cols>
  <sheetData>
    <row r="1" ht="13.5">
      <c r="A1" s="187" t="s">
        <v>347</v>
      </c>
    </row>
    <row r="2" spans="1:47" ht="18.75" customHeight="1" thickBot="1">
      <c r="A2" s="93" t="s">
        <v>0</v>
      </c>
      <c r="B2" s="94"/>
      <c r="C2" s="94"/>
      <c r="D2" s="94"/>
      <c r="E2" s="94"/>
      <c r="F2" s="94"/>
      <c r="G2" s="94"/>
      <c r="H2" s="94"/>
      <c r="I2" s="94"/>
      <c r="K2" s="95" t="s">
        <v>65</v>
      </c>
      <c r="L2" s="95">
        <v>26</v>
      </c>
      <c r="M2" s="95" t="s">
        <v>66</v>
      </c>
      <c r="N2" s="95">
        <v>4</v>
      </c>
      <c r="O2" s="95" t="s">
        <v>67</v>
      </c>
      <c r="P2" s="95"/>
      <c r="R2" s="93" t="s">
        <v>44</v>
      </c>
      <c r="S2" s="94"/>
      <c r="T2" s="94"/>
      <c r="U2" s="94"/>
      <c r="V2" s="94"/>
      <c r="W2" s="1133" t="s">
        <v>425</v>
      </c>
      <c r="X2" s="1133"/>
      <c r="Y2" s="1133"/>
      <c r="Z2" s="1133"/>
      <c r="AA2" s="1133"/>
      <c r="AB2" s="1133"/>
      <c r="AC2" s="1133"/>
      <c r="AD2" s="1133"/>
      <c r="AE2" s="1133"/>
      <c r="AF2" s="1133"/>
      <c r="AG2" s="1133"/>
      <c r="AH2" s="1133"/>
      <c r="AI2" s="1133"/>
      <c r="AJ2" s="1133"/>
      <c r="AK2" s="1133"/>
      <c r="AL2" s="1133"/>
      <c r="AM2" s="1133"/>
      <c r="AN2" s="1133"/>
      <c r="AO2" s="94"/>
      <c r="AP2" s="94" t="s">
        <v>91</v>
      </c>
      <c r="AQ2" s="94"/>
      <c r="AR2" s="96" t="s">
        <v>151</v>
      </c>
      <c r="AS2" s="94"/>
      <c r="AT2" s="94"/>
      <c r="AU2" s="94"/>
    </row>
    <row r="3" spans="1:47" ht="18.75" customHeight="1" thickBot="1">
      <c r="A3" s="97"/>
      <c r="B3" s="98"/>
      <c r="C3" s="98"/>
      <c r="D3" s="94"/>
      <c r="E3" s="94"/>
      <c r="F3" s="94"/>
      <c r="G3" s="94"/>
      <c r="H3" s="94"/>
      <c r="I3" s="94"/>
      <c r="J3" s="95"/>
      <c r="K3" s="95"/>
      <c r="L3" s="95"/>
      <c r="M3" s="95"/>
      <c r="N3" s="95"/>
      <c r="O3" s="95"/>
      <c r="P3" s="95"/>
      <c r="R3" s="93" t="s">
        <v>46</v>
      </c>
      <c r="S3" s="94"/>
      <c r="T3" s="94"/>
      <c r="U3" s="94"/>
      <c r="V3" s="94"/>
      <c r="W3" s="1134" t="s">
        <v>597</v>
      </c>
      <c r="X3" s="1134"/>
      <c r="Y3" s="1134"/>
      <c r="Z3" s="1134"/>
      <c r="AA3" s="1134"/>
      <c r="AB3" s="1134"/>
      <c r="AC3" s="1134"/>
      <c r="AD3" s="1134"/>
      <c r="AE3" s="1134"/>
      <c r="AF3" s="1134"/>
      <c r="AG3" s="1134"/>
      <c r="AH3" s="1134"/>
      <c r="AI3" s="1134"/>
      <c r="AJ3" s="1134"/>
      <c r="AK3" s="1134"/>
      <c r="AL3" s="1134"/>
      <c r="AM3" s="1134"/>
      <c r="AN3" s="1134"/>
      <c r="AO3" s="94"/>
      <c r="AP3" s="99" t="s">
        <v>91</v>
      </c>
      <c r="AQ3" s="99"/>
      <c r="AR3" s="100"/>
      <c r="AS3" s="94"/>
      <c r="AT3" s="94"/>
      <c r="AU3" s="94"/>
    </row>
    <row r="4" spans="1:47" s="899" customFormat="1" ht="18" customHeight="1">
      <c r="A4" s="958" t="s">
        <v>8</v>
      </c>
      <c r="B4" s="457" t="s">
        <v>9</v>
      </c>
      <c r="C4" s="959" t="s">
        <v>47</v>
      </c>
      <c r="D4" s="960" t="s">
        <v>11</v>
      </c>
      <c r="E4" s="961" t="s">
        <v>48</v>
      </c>
      <c r="F4" s="962">
        <v>1</v>
      </c>
      <c r="G4" s="962">
        <v>2</v>
      </c>
      <c r="H4" s="962">
        <v>3</v>
      </c>
      <c r="I4" s="962">
        <v>4</v>
      </c>
      <c r="J4" s="962">
        <v>5</v>
      </c>
      <c r="K4" s="962">
        <v>6</v>
      </c>
      <c r="L4" s="962">
        <v>7</v>
      </c>
      <c r="M4" s="963">
        <v>8</v>
      </c>
      <c r="N4" s="962">
        <v>9</v>
      </c>
      <c r="O4" s="962">
        <v>10</v>
      </c>
      <c r="P4" s="962">
        <v>11</v>
      </c>
      <c r="Q4" s="962">
        <v>12</v>
      </c>
      <c r="R4" s="962">
        <v>13</v>
      </c>
      <c r="S4" s="962">
        <v>14</v>
      </c>
      <c r="T4" s="963">
        <v>15</v>
      </c>
      <c r="U4" s="962">
        <v>16</v>
      </c>
      <c r="V4" s="962">
        <v>17</v>
      </c>
      <c r="W4" s="962">
        <v>18</v>
      </c>
      <c r="X4" s="962">
        <v>19</v>
      </c>
      <c r="Y4" s="962">
        <v>20</v>
      </c>
      <c r="Z4" s="962">
        <v>21</v>
      </c>
      <c r="AA4" s="963">
        <v>22</v>
      </c>
      <c r="AB4" s="962">
        <v>23</v>
      </c>
      <c r="AC4" s="962">
        <v>24</v>
      </c>
      <c r="AD4" s="962">
        <v>25</v>
      </c>
      <c r="AE4" s="962">
        <v>26</v>
      </c>
      <c r="AF4" s="962">
        <v>27</v>
      </c>
      <c r="AG4" s="962">
        <v>28</v>
      </c>
      <c r="AH4" s="964">
        <v>29</v>
      </c>
      <c r="AI4" s="964">
        <v>30</v>
      </c>
      <c r="AJ4" s="965"/>
      <c r="AK4" s="1157" t="s">
        <v>163</v>
      </c>
      <c r="AL4" s="1158"/>
      <c r="AM4" s="1158"/>
      <c r="AN4" s="1158"/>
      <c r="AO4" s="1159"/>
      <c r="AP4" s="966" t="s">
        <v>50</v>
      </c>
      <c r="AQ4" s="1160" t="s">
        <v>232</v>
      </c>
      <c r="AR4" s="1160" t="s">
        <v>247</v>
      </c>
      <c r="AS4" s="898"/>
      <c r="AT4" s="898"/>
      <c r="AU4" s="898"/>
    </row>
    <row r="5" spans="1:47" s="899" customFormat="1" ht="26.25" customHeight="1" thickBot="1">
      <c r="A5" s="967"/>
      <c r="B5" s="417" t="s">
        <v>14</v>
      </c>
      <c r="C5" s="968"/>
      <c r="D5" s="969"/>
      <c r="E5" s="970" t="s">
        <v>53</v>
      </c>
      <c r="F5" s="971" t="s">
        <v>70</v>
      </c>
      <c r="G5" s="971" t="s">
        <v>186</v>
      </c>
      <c r="H5" s="971" t="s">
        <v>187</v>
      </c>
      <c r="I5" s="971" t="s">
        <v>188</v>
      </c>
      <c r="J5" s="971" t="s">
        <v>189</v>
      </c>
      <c r="K5" s="971" t="s">
        <v>48</v>
      </c>
      <c r="L5" s="971" t="s">
        <v>184</v>
      </c>
      <c r="M5" s="971" t="s">
        <v>185</v>
      </c>
      <c r="N5" s="971" t="s">
        <v>186</v>
      </c>
      <c r="O5" s="971" t="s">
        <v>187</v>
      </c>
      <c r="P5" s="971" t="s">
        <v>188</v>
      </c>
      <c r="Q5" s="971" t="s">
        <v>189</v>
      </c>
      <c r="R5" s="971" t="s">
        <v>48</v>
      </c>
      <c r="S5" s="971" t="s">
        <v>184</v>
      </c>
      <c r="T5" s="971" t="s">
        <v>185</v>
      </c>
      <c r="U5" s="971" t="s">
        <v>186</v>
      </c>
      <c r="V5" s="971" t="s">
        <v>187</v>
      </c>
      <c r="W5" s="971" t="s">
        <v>188</v>
      </c>
      <c r="X5" s="971" t="s">
        <v>189</v>
      </c>
      <c r="Y5" s="971" t="s">
        <v>48</v>
      </c>
      <c r="Z5" s="971" t="s">
        <v>184</v>
      </c>
      <c r="AA5" s="971" t="s">
        <v>185</v>
      </c>
      <c r="AB5" s="971" t="s">
        <v>186</v>
      </c>
      <c r="AC5" s="971" t="s">
        <v>187</v>
      </c>
      <c r="AD5" s="971" t="s">
        <v>188</v>
      </c>
      <c r="AE5" s="971" t="s">
        <v>189</v>
      </c>
      <c r="AF5" s="971" t="s">
        <v>48</v>
      </c>
      <c r="AG5" s="971" t="s">
        <v>184</v>
      </c>
      <c r="AH5" s="971" t="s">
        <v>185</v>
      </c>
      <c r="AI5" s="971" t="s">
        <v>186</v>
      </c>
      <c r="AJ5" s="971"/>
      <c r="AK5" s="972" t="str">
        <f>AK33</f>
        <v>早</v>
      </c>
      <c r="AL5" s="973" t="str">
        <f>AK34</f>
        <v>普</v>
      </c>
      <c r="AM5" s="973" t="str">
        <f>AK35</f>
        <v>中</v>
      </c>
      <c r="AN5" s="973" t="str">
        <f>AK36</f>
        <v>遅</v>
      </c>
      <c r="AO5" s="974" t="str">
        <f>AK37</f>
        <v>夜</v>
      </c>
      <c r="AP5" s="975" t="s">
        <v>55</v>
      </c>
      <c r="AQ5" s="1161"/>
      <c r="AR5" s="1161"/>
      <c r="AS5" s="898"/>
      <c r="AT5" s="898"/>
      <c r="AU5" s="898"/>
    </row>
    <row r="6" spans="1:47" s="899" customFormat="1" ht="11.25" customHeight="1">
      <c r="A6" s="1051" t="s">
        <v>600</v>
      </c>
      <c r="B6" s="446"/>
      <c r="C6" s="786"/>
      <c r="D6" s="889"/>
      <c r="E6" s="890"/>
      <c r="F6" s="891"/>
      <c r="G6" s="891"/>
      <c r="H6" s="891"/>
      <c r="I6" s="891"/>
      <c r="J6" s="891"/>
      <c r="K6" s="891"/>
      <c r="L6" s="891"/>
      <c r="M6" s="892"/>
      <c r="N6" s="891"/>
      <c r="O6" s="891"/>
      <c r="P6" s="891"/>
      <c r="Q6" s="891"/>
      <c r="R6" s="891"/>
      <c r="S6" s="891"/>
      <c r="T6" s="892"/>
      <c r="U6" s="891"/>
      <c r="V6" s="891"/>
      <c r="W6" s="891"/>
      <c r="X6" s="891"/>
      <c r="Y6" s="891"/>
      <c r="Z6" s="891"/>
      <c r="AA6" s="892"/>
      <c r="AB6" s="891"/>
      <c r="AC6" s="891"/>
      <c r="AD6" s="891"/>
      <c r="AE6" s="891"/>
      <c r="AF6" s="891"/>
      <c r="AG6" s="891"/>
      <c r="AH6" s="891"/>
      <c r="AI6" s="891"/>
      <c r="AJ6" s="893"/>
      <c r="AK6" s="894"/>
      <c r="AL6" s="891"/>
      <c r="AM6" s="891"/>
      <c r="AN6" s="891"/>
      <c r="AO6" s="895"/>
      <c r="AP6" s="896"/>
      <c r="AQ6" s="897"/>
      <c r="AR6" s="897"/>
      <c r="AS6" s="898"/>
      <c r="AT6" s="898"/>
      <c r="AU6" s="898"/>
    </row>
    <row r="7" spans="1:47" s="899" customFormat="1" ht="13.5" customHeight="1">
      <c r="A7" s="912" t="s">
        <v>77</v>
      </c>
      <c r="B7" s="871" t="s">
        <v>152</v>
      </c>
      <c r="C7" s="235" t="s">
        <v>79</v>
      </c>
      <c r="D7" s="976" t="s">
        <v>463</v>
      </c>
      <c r="E7" s="901"/>
      <c r="F7" s="977" t="s">
        <v>195</v>
      </c>
      <c r="G7" s="977" t="s">
        <v>406</v>
      </c>
      <c r="H7" s="977" t="s">
        <v>195</v>
      </c>
      <c r="I7" s="977" t="s">
        <v>406</v>
      </c>
      <c r="J7" s="977" t="s">
        <v>164</v>
      </c>
      <c r="K7" s="977" t="s">
        <v>195</v>
      </c>
      <c r="L7" s="977" t="s">
        <v>195</v>
      </c>
      <c r="M7" s="977" t="s">
        <v>164</v>
      </c>
      <c r="N7" s="978" t="s">
        <v>199</v>
      </c>
      <c r="O7" s="977" t="s">
        <v>204</v>
      </c>
      <c r="P7" s="977" t="s">
        <v>195</v>
      </c>
      <c r="Q7" s="977" t="s">
        <v>195</v>
      </c>
      <c r="R7" s="977" t="s">
        <v>164</v>
      </c>
      <c r="S7" s="977" t="s">
        <v>197</v>
      </c>
      <c r="T7" s="977" t="s">
        <v>106</v>
      </c>
      <c r="U7" s="979" t="s">
        <v>200</v>
      </c>
      <c r="V7" s="977" t="s">
        <v>164</v>
      </c>
      <c r="W7" s="979" t="s">
        <v>200</v>
      </c>
      <c r="X7" s="977" t="s">
        <v>164</v>
      </c>
      <c r="Y7" s="977" t="s">
        <v>249</v>
      </c>
      <c r="Z7" s="977" t="s">
        <v>195</v>
      </c>
      <c r="AA7" s="977" t="s">
        <v>195</v>
      </c>
      <c r="AB7" s="977" t="s">
        <v>406</v>
      </c>
      <c r="AC7" s="977" t="s">
        <v>164</v>
      </c>
      <c r="AD7" s="977" t="s">
        <v>164</v>
      </c>
      <c r="AE7" s="977" t="s">
        <v>195</v>
      </c>
      <c r="AF7" s="977" t="s">
        <v>164</v>
      </c>
      <c r="AG7" s="977" t="s">
        <v>406</v>
      </c>
      <c r="AH7" s="977" t="s">
        <v>195</v>
      </c>
      <c r="AI7" s="977" t="s">
        <v>195</v>
      </c>
      <c r="AJ7" s="980"/>
      <c r="AK7" s="236">
        <f aca="true" t="shared" si="0" ref="AK7:AK31">COUNTIF(F7:AJ7,"早")</f>
        <v>1</v>
      </c>
      <c r="AL7" s="235">
        <f aca="true" t="shared" si="1" ref="AL7:AL31">COUNTIF(F7:AJ7,"普")</f>
        <v>11</v>
      </c>
      <c r="AM7" s="235">
        <f aca="true" t="shared" si="2" ref="AM7:AM31">COUNTIF(F7:AJ7,"中")</f>
        <v>0</v>
      </c>
      <c r="AN7" s="235">
        <f aca="true" t="shared" si="3" ref="AN7:AN31">COUNTIF(F7:AJ7,"遅")</f>
        <v>1</v>
      </c>
      <c r="AO7" s="237">
        <f aca="true" t="shared" si="4" ref="AO7:AO31">COUNTIF(F7:AJ7,"夜")</f>
        <v>2</v>
      </c>
      <c r="AP7" s="905">
        <f aca="true" t="shared" si="5" ref="AP7:AP31">AJ80</f>
        <v>124</v>
      </c>
      <c r="AQ7" s="906">
        <f aca="true" t="shared" si="6" ref="AQ7:AQ31">AP7/4</f>
        <v>31</v>
      </c>
      <c r="AR7" s="907">
        <v>0.8</v>
      </c>
      <c r="AS7" s="898"/>
      <c r="AT7" s="898"/>
      <c r="AU7" s="898"/>
    </row>
    <row r="8" spans="1:47" s="899" customFormat="1" ht="13.5" customHeight="1">
      <c r="A8" s="912" t="s">
        <v>77</v>
      </c>
      <c r="B8" s="871" t="s">
        <v>152</v>
      </c>
      <c r="C8" s="235" t="s">
        <v>79</v>
      </c>
      <c r="D8" s="976" t="s">
        <v>511</v>
      </c>
      <c r="E8" s="901"/>
      <c r="F8" s="977" t="s">
        <v>197</v>
      </c>
      <c r="G8" s="977" t="s">
        <v>195</v>
      </c>
      <c r="H8" s="977" t="s">
        <v>164</v>
      </c>
      <c r="I8" s="977" t="s">
        <v>197</v>
      </c>
      <c r="J8" s="977" t="s">
        <v>197</v>
      </c>
      <c r="K8" s="979" t="s">
        <v>200</v>
      </c>
      <c r="L8" s="977" t="s">
        <v>164</v>
      </c>
      <c r="M8" s="977" t="s">
        <v>164</v>
      </c>
      <c r="N8" s="977" t="s">
        <v>195</v>
      </c>
      <c r="O8" s="978" t="s">
        <v>199</v>
      </c>
      <c r="P8" s="977" t="s">
        <v>164</v>
      </c>
      <c r="Q8" s="977" t="s">
        <v>197</v>
      </c>
      <c r="R8" s="979" t="s">
        <v>200</v>
      </c>
      <c r="S8" s="977" t="s">
        <v>164</v>
      </c>
      <c r="T8" s="977" t="s">
        <v>195</v>
      </c>
      <c r="U8" s="978" t="s">
        <v>199</v>
      </c>
      <c r="V8" s="977" t="s">
        <v>196</v>
      </c>
      <c r="W8" s="977" t="s">
        <v>195</v>
      </c>
      <c r="X8" s="978" t="s">
        <v>199</v>
      </c>
      <c r="Y8" s="977" t="s">
        <v>164</v>
      </c>
      <c r="Z8" s="977" t="s">
        <v>164</v>
      </c>
      <c r="AA8" s="979" t="s">
        <v>200</v>
      </c>
      <c r="AB8" s="979" t="s">
        <v>200</v>
      </c>
      <c r="AC8" s="977" t="s">
        <v>164</v>
      </c>
      <c r="AD8" s="977" t="s">
        <v>164</v>
      </c>
      <c r="AE8" s="977" t="s">
        <v>197</v>
      </c>
      <c r="AF8" s="977" t="s">
        <v>196</v>
      </c>
      <c r="AG8" s="978" t="s">
        <v>199</v>
      </c>
      <c r="AH8" s="977" t="s">
        <v>164</v>
      </c>
      <c r="AI8" s="977" t="s">
        <v>197</v>
      </c>
      <c r="AJ8" s="980"/>
      <c r="AK8" s="236">
        <f t="shared" si="0"/>
        <v>6</v>
      </c>
      <c r="AL8" s="235">
        <f t="shared" si="1"/>
        <v>4</v>
      </c>
      <c r="AM8" s="235">
        <f t="shared" si="2"/>
        <v>2</v>
      </c>
      <c r="AN8" s="235">
        <f t="shared" si="3"/>
        <v>4</v>
      </c>
      <c r="AO8" s="237">
        <f t="shared" si="4"/>
        <v>4</v>
      </c>
      <c r="AP8" s="905">
        <f t="shared" si="5"/>
        <v>160</v>
      </c>
      <c r="AQ8" s="906">
        <f t="shared" si="6"/>
        <v>40</v>
      </c>
      <c r="AR8" s="907">
        <v>1</v>
      </c>
      <c r="AS8" s="898"/>
      <c r="AT8" s="898"/>
      <c r="AU8" s="898"/>
    </row>
    <row r="9" spans="1:47" s="899" customFormat="1" ht="13.5" customHeight="1">
      <c r="A9" s="912" t="s">
        <v>77</v>
      </c>
      <c r="B9" s="871" t="s">
        <v>152</v>
      </c>
      <c r="C9" s="235" t="s">
        <v>79</v>
      </c>
      <c r="D9" s="976" t="s">
        <v>513</v>
      </c>
      <c r="E9" s="901"/>
      <c r="F9" s="977" t="s">
        <v>164</v>
      </c>
      <c r="G9" s="977" t="s">
        <v>164</v>
      </c>
      <c r="H9" s="977" t="s">
        <v>196</v>
      </c>
      <c r="I9" s="977" t="s">
        <v>197</v>
      </c>
      <c r="J9" s="979" t="s">
        <v>200</v>
      </c>
      <c r="K9" s="977" t="s">
        <v>164</v>
      </c>
      <c r="L9" s="977" t="s">
        <v>168</v>
      </c>
      <c r="M9" s="977" t="s">
        <v>168</v>
      </c>
      <c r="N9" s="977" t="s">
        <v>168</v>
      </c>
      <c r="O9" s="977" t="s">
        <v>198</v>
      </c>
      <c r="P9" s="977" t="s">
        <v>198</v>
      </c>
      <c r="Q9" s="977" t="s">
        <v>164</v>
      </c>
      <c r="R9" s="977" t="s">
        <v>197</v>
      </c>
      <c r="S9" s="977" t="s">
        <v>197</v>
      </c>
      <c r="T9" s="977" t="s">
        <v>197</v>
      </c>
      <c r="U9" s="979" t="s">
        <v>200</v>
      </c>
      <c r="V9" s="977" t="s">
        <v>164</v>
      </c>
      <c r="W9" s="977" t="s">
        <v>164</v>
      </c>
      <c r="X9" s="977" t="s">
        <v>196</v>
      </c>
      <c r="Y9" s="977" t="s">
        <v>197</v>
      </c>
      <c r="Z9" s="979" t="s">
        <v>200</v>
      </c>
      <c r="AA9" s="977" t="s">
        <v>164</v>
      </c>
      <c r="AB9" s="977" t="s">
        <v>164</v>
      </c>
      <c r="AC9" s="977" t="s">
        <v>195</v>
      </c>
      <c r="AD9" s="978" t="s">
        <v>199</v>
      </c>
      <c r="AE9" s="978" t="s">
        <v>199</v>
      </c>
      <c r="AF9" s="977" t="s">
        <v>164</v>
      </c>
      <c r="AG9" s="977" t="s">
        <v>197</v>
      </c>
      <c r="AH9" s="979" t="s">
        <v>200</v>
      </c>
      <c r="AI9" s="977" t="s">
        <v>164</v>
      </c>
      <c r="AJ9" s="980"/>
      <c r="AK9" s="236">
        <f t="shared" si="0"/>
        <v>6</v>
      </c>
      <c r="AL9" s="235">
        <f t="shared" si="1"/>
        <v>4</v>
      </c>
      <c r="AM9" s="235">
        <f t="shared" si="2"/>
        <v>2</v>
      </c>
      <c r="AN9" s="235">
        <f t="shared" si="3"/>
        <v>2</v>
      </c>
      <c r="AO9" s="237">
        <f t="shared" si="4"/>
        <v>4</v>
      </c>
      <c r="AP9" s="905">
        <f t="shared" si="5"/>
        <v>144</v>
      </c>
      <c r="AQ9" s="906">
        <f t="shared" si="6"/>
        <v>36</v>
      </c>
      <c r="AR9" s="907">
        <v>1</v>
      </c>
      <c r="AS9" s="898"/>
      <c r="AT9" s="898"/>
      <c r="AU9" s="898"/>
    </row>
    <row r="10" spans="1:47" s="899" customFormat="1" ht="13.5" customHeight="1">
      <c r="A10" s="912" t="s">
        <v>77</v>
      </c>
      <c r="B10" s="871" t="s">
        <v>152</v>
      </c>
      <c r="C10" s="235" t="s">
        <v>79</v>
      </c>
      <c r="D10" s="976" t="s">
        <v>516</v>
      </c>
      <c r="E10" s="901"/>
      <c r="F10" s="977" t="s">
        <v>197</v>
      </c>
      <c r="G10" s="977" t="s">
        <v>406</v>
      </c>
      <c r="H10" s="977" t="s">
        <v>197</v>
      </c>
      <c r="I10" s="979" t="s">
        <v>200</v>
      </c>
      <c r="J10" s="977" t="s">
        <v>164</v>
      </c>
      <c r="K10" s="977" t="s">
        <v>164</v>
      </c>
      <c r="L10" s="977" t="s">
        <v>197</v>
      </c>
      <c r="M10" s="979" t="s">
        <v>200</v>
      </c>
      <c r="N10" s="977" t="s">
        <v>164</v>
      </c>
      <c r="O10" s="977" t="s">
        <v>406</v>
      </c>
      <c r="P10" s="977" t="s">
        <v>197</v>
      </c>
      <c r="Q10" s="977" t="s">
        <v>196</v>
      </c>
      <c r="R10" s="978" t="s">
        <v>199</v>
      </c>
      <c r="S10" s="977" t="s">
        <v>164</v>
      </c>
      <c r="T10" s="977" t="s">
        <v>406</v>
      </c>
      <c r="U10" s="977" t="s">
        <v>197</v>
      </c>
      <c r="V10" s="977" t="s">
        <v>197</v>
      </c>
      <c r="W10" s="978" t="s">
        <v>199</v>
      </c>
      <c r="X10" s="977" t="s">
        <v>164</v>
      </c>
      <c r="Y10" s="977" t="s">
        <v>196</v>
      </c>
      <c r="Z10" s="978" t="s">
        <v>199</v>
      </c>
      <c r="AA10" s="978" t="s">
        <v>199</v>
      </c>
      <c r="AB10" s="977" t="s">
        <v>164</v>
      </c>
      <c r="AC10" s="979" t="s">
        <v>200</v>
      </c>
      <c r="AD10" s="977" t="s">
        <v>164</v>
      </c>
      <c r="AE10" s="977" t="s">
        <v>164</v>
      </c>
      <c r="AF10" s="977" t="s">
        <v>197</v>
      </c>
      <c r="AG10" s="977" t="s">
        <v>406</v>
      </c>
      <c r="AH10" s="977" t="s">
        <v>164</v>
      </c>
      <c r="AI10" s="979" t="s">
        <v>200</v>
      </c>
      <c r="AJ10" s="980"/>
      <c r="AK10" s="236">
        <f t="shared" si="0"/>
        <v>7</v>
      </c>
      <c r="AL10" s="235">
        <f t="shared" si="1"/>
        <v>0</v>
      </c>
      <c r="AM10" s="235">
        <f t="shared" si="2"/>
        <v>2</v>
      </c>
      <c r="AN10" s="235">
        <f t="shared" si="3"/>
        <v>4</v>
      </c>
      <c r="AO10" s="237">
        <f t="shared" si="4"/>
        <v>4</v>
      </c>
      <c r="AP10" s="905">
        <f t="shared" si="5"/>
        <v>136</v>
      </c>
      <c r="AQ10" s="906">
        <f t="shared" si="6"/>
        <v>34</v>
      </c>
      <c r="AR10" s="907">
        <v>1</v>
      </c>
      <c r="AS10" s="898"/>
      <c r="AT10" s="898"/>
      <c r="AU10" s="898"/>
    </row>
    <row r="11" spans="1:46" s="899" customFormat="1" ht="13.5" customHeight="1">
      <c r="A11" s="912" t="s">
        <v>77</v>
      </c>
      <c r="B11" s="871" t="s">
        <v>152</v>
      </c>
      <c r="C11" s="235" t="s">
        <v>79</v>
      </c>
      <c r="D11" s="976" t="s">
        <v>518</v>
      </c>
      <c r="E11" s="901"/>
      <c r="F11" s="977" t="s">
        <v>164</v>
      </c>
      <c r="G11" s="977" t="s">
        <v>197</v>
      </c>
      <c r="H11" s="978" t="s">
        <v>199</v>
      </c>
      <c r="I11" s="978" t="s">
        <v>199</v>
      </c>
      <c r="J11" s="978" t="s">
        <v>199</v>
      </c>
      <c r="K11" s="977" t="s">
        <v>164</v>
      </c>
      <c r="L11" s="979" t="s">
        <v>200</v>
      </c>
      <c r="M11" s="977" t="s">
        <v>164</v>
      </c>
      <c r="N11" s="977" t="s">
        <v>164</v>
      </c>
      <c r="O11" s="977" t="s">
        <v>197</v>
      </c>
      <c r="P11" s="979" t="s">
        <v>200</v>
      </c>
      <c r="Q11" s="977" t="s">
        <v>164</v>
      </c>
      <c r="R11" s="978" t="s">
        <v>199</v>
      </c>
      <c r="S11" s="977" t="s">
        <v>196</v>
      </c>
      <c r="T11" s="977" t="s">
        <v>195</v>
      </c>
      <c r="U11" s="978" t="s">
        <v>199</v>
      </c>
      <c r="V11" s="977" t="s">
        <v>164</v>
      </c>
      <c r="W11" s="977" t="s">
        <v>197</v>
      </c>
      <c r="X11" s="979" t="s">
        <v>200</v>
      </c>
      <c r="Y11" s="977" t="s">
        <v>164</v>
      </c>
      <c r="Z11" s="977" t="s">
        <v>196</v>
      </c>
      <c r="AA11" s="977" t="s">
        <v>196</v>
      </c>
      <c r="AB11" s="977" t="s">
        <v>195</v>
      </c>
      <c r="AC11" s="977" t="s">
        <v>164</v>
      </c>
      <c r="AD11" s="977" t="s">
        <v>197</v>
      </c>
      <c r="AE11" s="979" t="s">
        <v>200</v>
      </c>
      <c r="AF11" s="977" t="s">
        <v>164</v>
      </c>
      <c r="AG11" s="977" t="s">
        <v>164</v>
      </c>
      <c r="AH11" s="977" t="s">
        <v>197</v>
      </c>
      <c r="AI11" s="977" t="s">
        <v>198</v>
      </c>
      <c r="AJ11" s="980"/>
      <c r="AK11" s="236">
        <f t="shared" si="0"/>
        <v>5</v>
      </c>
      <c r="AL11" s="235">
        <f t="shared" si="1"/>
        <v>2</v>
      </c>
      <c r="AM11" s="235">
        <f t="shared" si="2"/>
        <v>3</v>
      </c>
      <c r="AN11" s="235">
        <f t="shared" si="3"/>
        <v>5</v>
      </c>
      <c r="AO11" s="237">
        <f t="shared" si="4"/>
        <v>4</v>
      </c>
      <c r="AP11" s="905">
        <f t="shared" si="5"/>
        <v>152</v>
      </c>
      <c r="AQ11" s="906">
        <f t="shared" si="6"/>
        <v>38</v>
      </c>
      <c r="AR11" s="907">
        <v>1</v>
      </c>
      <c r="AS11" s="898"/>
      <c r="AT11" s="898"/>
    </row>
    <row r="12" spans="1:46" s="899" customFormat="1" ht="13.5" customHeight="1">
      <c r="A12" s="912" t="s">
        <v>77</v>
      </c>
      <c r="B12" s="871" t="s">
        <v>152</v>
      </c>
      <c r="C12" s="235" t="s">
        <v>79</v>
      </c>
      <c r="D12" s="976" t="s">
        <v>520</v>
      </c>
      <c r="E12" s="901"/>
      <c r="F12" s="977" t="s">
        <v>197</v>
      </c>
      <c r="G12" s="977" t="s">
        <v>164</v>
      </c>
      <c r="H12" s="979" t="s">
        <v>200</v>
      </c>
      <c r="I12" s="979" t="s">
        <v>200</v>
      </c>
      <c r="J12" s="977" t="s">
        <v>164</v>
      </c>
      <c r="K12" s="977" t="s">
        <v>164</v>
      </c>
      <c r="L12" s="978" t="s">
        <v>199</v>
      </c>
      <c r="M12" s="978" t="s">
        <v>199</v>
      </c>
      <c r="N12" s="977" t="s">
        <v>196</v>
      </c>
      <c r="O12" s="977" t="s">
        <v>164</v>
      </c>
      <c r="P12" s="977" t="s">
        <v>196</v>
      </c>
      <c r="Q12" s="977" t="s">
        <v>164</v>
      </c>
      <c r="R12" s="977" t="s">
        <v>197</v>
      </c>
      <c r="S12" s="977" t="s">
        <v>195</v>
      </c>
      <c r="T12" s="977" t="s">
        <v>195</v>
      </c>
      <c r="U12" s="977" t="s">
        <v>197</v>
      </c>
      <c r="V12" s="977" t="s">
        <v>197</v>
      </c>
      <c r="W12" s="977" t="s">
        <v>164</v>
      </c>
      <c r="X12" s="977" t="s">
        <v>164</v>
      </c>
      <c r="Y12" s="977" t="s">
        <v>196</v>
      </c>
      <c r="Z12" s="977" t="s">
        <v>164</v>
      </c>
      <c r="AA12" s="977" t="s">
        <v>197</v>
      </c>
      <c r="AB12" s="978" t="s">
        <v>199</v>
      </c>
      <c r="AC12" s="978" t="s">
        <v>199</v>
      </c>
      <c r="AD12" s="977" t="s">
        <v>196</v>
      </c>
      <c r="AE12" s="977" t="s">
        <v>164</v>
      </c>
      <c r="AF12" s="979" t="s">
        <v>200</v>
      </c>
      <c r="AG12" s="979" t="s">
        <v>200</v>
      </c>
      <c r="AH12" s="977" t="s">
        <v>164</v>
      </c>
      <c r="AI12" s="977" t="s">
        <v>197</v>
      </c>
      <c r="AJ12" s="981"/>
      <c r="AK12" s="236">
        <f t="shared" si="0"/>
        <v>6</v>
      </c>
      <c r="AL12" s="235">
        <f t="shared" si="1"/>
        <v>2</v>
      </c>
      <c r="AM12" s="235">
        <f t="shared" si="2"/>
        <v>4</v>
      </c>
      <c r="AN12" s="235">
        <f t="shared" si="3"/>
        <v>4</v>
      </c>
      <c r="AO12" s="237">
        <f t="shared" si="4"/>
        <v>4</v>
      </c>
      <c r="AP12" s="905">
        <f t="shared" si="5"/>
        <v>160</v>
      </c>
      <c r="AQ12" s="906">
        <f t="shared" si="6"/>
        <v>40</v>
      </c>
      <c r="AR12" s="907">
        <v>1</v>
      </c>
      <c r="AS12" s="898"/>
      <c r="AT12" s="898"/>
    </row>
    <row r="13" spans="1:46" s="899" customFormat="1" ht="13.5" customHeight="1">
      <c r="A13" s="912" t="s">
        <v>77</v>
      </c>
      <c r="B13" s="871" t="s">
        <v>152</v>
      </c>
      <c r="C13" s="481" t="s">
        <v>302</v>
      </c>
      <c r="D13" s="976" t="s">
        <v>522</v>
      </c>
      <c r="E13" s="901"/>
      <c r="F13" s="978" t="s">
        <v>199</v>
      </c>
      <c r="G13" s="978" t="s">
        <v>199</v>
      </c>
      <c r="H13" s="977" t="s">
        <v>196</v>
      </c>
      <c r="I13" s="977" t="s">
        <v>164</v>
      </c>
      <c r="J13" s="977" t="s">
        <v>197</v>
      </c>
      <c r="K13" s="977" t="s">
        <v>197</v>
      </c>
      <c r="L13" s="977" t="s">
        <v>195</v>
      </c>
      <c r="M13" s="977" t="s">
        <v>164</v>
      </c>
      <c r="N13" s="979" t="s">
        <v>200</v>
      </c>
      <c r="O13" s="979" t="s">
        <v>200</v>
      </c>
      <c r="P13" s="977" t="s">
        <v>164</v>
      </c>
      <c r="Q13" s="977" t="s">
        <v>197</v>
      </c>
      <c r="R13" s="977" t="s">
        <v>195</v>
      </c>
      <c r="S13" s="977" t="s">
        <v>197</v>
      </c>
      <c r="T13" s="977" t="s">
        <v>195</v>
      </c>
      <c r="U13" s="977" t="s">
        <v>164</v>
      </c>
      <c r="V13" s="979" t="s">
        <v>200</v>
      </c>
      <c r="W13" s="977" t="s">
        <v>164</v>
      </c>
      <c r="X13" s="977" t="s">
        <v>164</v>
      </c>
      <c r="Y13" s="977" t="s">
        <v>195</v>
      </c>
      <c r="Z13" s="977" t="s">
        <v>197</v>
      </c>
      <c r="AA13" s="977" t="s">
        <v>197</v>
      </c>
      <c r="AB13" s="977" t="s">
        <v>164</v>
      </c>
      <c r="AC13" s="977" t="s">
        <v>197</v>
      </c>
      <c r="AD13" s="979" t="s">
        <v>200</v>
      </c>
      <c r="AE13" s="977" t="s">
        <v>164</v>
      </c>
      <c r="AF13" s="977" t="s">
        <v>164</v>
      </c>
      <c r="AG13" s="977" t="s">
        <v>196</v>
      </c>
      <c r="AH13" s="978" t="s">
        <v>199</v>
      </c>
      <c r="AI13" s="977" t="s">
        <v>164</v>
      </c>
      <c r="AJ13" s="981"/>
      <c r="AK13" s="236">
        <f t="shared" si="0"/>
        <v>7</v>
      </c>
      <c r="AL13" s="235">
        <f t="shared" si="1"/>
        <v>4</v>
      </c>
      <c r="AM13" s="235">
        <f t="shared" si="2"/>
        <v>2</v>
      </c>
      <c r="AN13" s="235">
        <f t="shared" si="3"/>
        <v>3</v>
      </c>
      <c r="AO13" s="237">
        <f t="shared" si="4"/>
        <v>4</v>
      </c>
      <c r="AP13" s="905">
        <f t="shared" si="5"/>
        <v>160</v>
      </c>
      <c r="AQ13" s="906">
        <f t="shared" si="6"/>
        <v>40</v>
      </c>
      <c r="AR13" s="907">
        <v>1</v>
      </c>
      <c r="AS13" s="898"/>
      <c r="AT13" s="898"/>
    </row>
    <row r="14" spans="1:46" s="899" customFormat="1" ht="13.5" customHeight="1">
      <c r="A14" s="912" t="s">
        <v>77</v>
      </c>
      <c r="B14" s="871" t="s">
        <v>152</v>
      </c>
      <c r="C14" s="481" t="s">
        <v>302</v>
      </c>
      <c r="D14" s="976" t="s">
        <v>524</v>
      </c>
      <c r="E14" s="901"/>
      <c r="F14" s="979" t="s">
        <v>200</v>
      </c>
      <c r="G14" s="982" t="s">
        <v>164</v>
      </c>
      <c r="H14" s="982" t="s">
        <v>164</v>
      </c>
      <c r="I14" s="977" t="s">
        <v>196</v>
      </c>
      <c r="J14" s="977" t="s">
        <v>195</v>
      </c>
      <c r="K14" s="978" t="s">
        <v>199</v>
      </c>
      <c r="L14" s="977" t="s">
        <v>164</v>
      </c>
      <c r="M14" s="977" t="s">
        <v>197</v>
      </c>
      <c r="N14" s="978" t="s">
        <v>199</v>
      </c>
      <c r="O14" s="977" t="s">
        <v>164</v>
      </c>
      <c r="P14" s="978" t="s">
        <v>199</v>
      </c>
      <c r="Q14" s="977" t="s">
        <v>196</v>
      </c>
      <c r="R14" s="977" t="s">
        <v>164</v>
      </c>
      <c r="S14" s="979" t="s">
        <v>200</v>
      </c>
      <c r="T14" s="979" t="s">
        <v>200</v>
      </c>
      <c r="U14" s="977" t="s">
        <v>164</v>
      </c>
      <c r="V14" s="977" t="s">
        <v>164</v>
      </c>
      <c r="W14" s="977" t="s">
        <v>196</v>
      </c>
      <c r="X14" s="977" t="s">
        <v>197</v>
      </c>
      <c r="Y14" s="977" t="s">
        <v>197</v>
      </c>
      <c r="Z14" s="979" t="s">
        <v>200</v>
      </c>
      <c r="AA14" s="977" t="s">
        <v>164</v>
      </c>
      <c r="AB14" s="977" t="s">
        <v>196</v>
      </c>
      <c r="AC14" s="977" t="s">
        <v>196</v>
      </c>
      <c r="AD14" s="977" t="s">
        <v>197</v>
      </c>
      <c r="AE14" s="979" t="s">
        <v>200</v>
      </c>
      <c r="AF14" s="977" t="s">
        <v>164</v>
      </c>
      <c r="AG14" s="977" t="s">
        <v>164</v>
      </c>
      <c r="AH14" s="977" t="s">
        <v>197</v>
      </c>
      <c r="AI14" s="977" t="s">
        <v>196</v>
      </c>
      <c r="AJ14" s="981"/>
      <c r="AK14" s="236">
        <f t="shared" si="0"/>
        <v>5</v>
      </c>
      <c r="AL14" s="235">
        <f t="shared" si="1"/>
        <v>1</v>
      </c>
      <c r="AM14" s="235">
        <f t="shared" si="2"/>
        <v>6</v>
      </c>
      <c r="AN14" s="235">
        <f t="shared" si="3"/>
        <v>3</v>
      </c>
      <c r="AO14" s="237">
        <f t="shared" si="4"/>
        <v>5</v>
      </c>
      <c r="AP14" s="905">
        <f t="shared" si="5"/>
        <v>160</v>
      </c>
      <c r="AQ14" s="906">
        <f t="shared" si="6"/>
        <v>40</v>
      </c>
      <c r="AR14" s="907">
        <v>1</v>
      </c>
      <c r="AS14" s="898"/>
      <c r="AT14" s="898"/>
    </row>
    <row r="15" spans="1:46" s="899" customFormat="1" ht="13.5" customHeight="1">
      <c r="A15" s="912" t="s">
        <v>77</v>
      </c>
      <c r="B15" s="871" t="s">
        <v>152</v>
      </c>
      <c r="C15" s="235" t="s">
        <v>79</v>
      </c>
      <c r="D15" s="976" t="s">
        <v>526</v>
      </c>
      <c r="E15" s="901"/>
      <c r="F15" s="977" t="s">
        <v>164</v>
      </c>
      <c r="G15" s="977" t="s">
        <v>164</v>
      </c>
      <c r="H15" s="977" t="s">
        <v>197</v>
      </c>
      <c r="I15" s="978" t="s">
        <v>199</v>
      </c>
      <c r="J15" s="978" t="s">
        <v>199</v>
      </c>
      <c r="K15" s="977" t="s">
        <v>196</v>
      </c>
      <c r="L15" s="977" t="s">
        <v>164</v>
      </c>
      <c r="M15" s="977" t="s">
        <v>196</v>
      </c>
      <c r="N15" s="977" t="s">
        <v>197</v>
      </c>
      <c r="O15" s="977" t="s">
        <v>196</v>
      </c>
      <c r="P15" s="977" t="s">
        <v>164</v>
      </c>
      <c r="Q15" s="977" t="s">
        <v>198</v>
      </c>
      <c r="R15" s="977" t="s">
        <v>164</v>
      </c>
      <c r="S15" s="979" t="s">
        <v>200</v>
      </c>
      <c r="T15" s="979" t="s">
        <v>200</v>
      </c>
      <c r="U15" s="977" t="s">
        <v>164</v>
      </c>
      <c r="V15" s="977" t="s">
        <v>196</v>
      </c>
      <c r="W15" s="977" t="s">
        <v>197</v>
      </c>
      <c r="X15" s="978" t="s">
        <v>199</v>
      </c>
      <c r="Y15" s="978" t="s">
        <v>199</v>
      </c>
      <c r="Z15" s="977" t="s">
        <v>164</v>
      </c>
      <c r="AA15" s="977" t="s">
        <v>196</v>
      </c>
      <c r="AB15" s="977" t="s">
        <v>197</v>
      </c>
      <c r="AC15" s="977" t="s">
        <v>197</v>
      </c>
      <c r="AD15" s="977" t="s">
        <v>195</v>
      </c>
      <c r="AE15" s="977" t="s">
        <v>164</v>
      </c>
      <c r="AF15" s="979" t="s">
        <v>200</v>
      </c>
      <c r="AG15" s="979" t="s">
        <v>200</v>
      </c>
      <c r="AH15" s="977" t="s">
        <v>164</v>
      </c>
      <c r="AI15" s="977" t="s">
        <v>164</v>
      </c>
      <c r="AJ15" s="981"/>
      <c r="AK15" s="236">
        <f t="shared" si="0"/>
        <v>5</v>
      </c>
      <c r="AL15" s="235">
        <f t="shared" si="1"/>
        <v>1</v>
      </c>
      <c r="AM15" s="235">
        <f t="shared" si="2"/>
        <v>5</v>
      </c>
      <c r="AN15" s="235">
        <f t="shared" si="3"/>
        <v>4</v>
      </c>
      <c r="AO15" s="237">
        <f t="shared" si="4"/>
        <v>4</v>
      </c>
      <c r="AP15" s="905">
        <f t="shared" si="5"/>
        <v>152</v>
      </c>
      <c r="AQ15" s="906">
        <f t="shared" si="6"/>
        <v>38</v>
      </c>
      <c r="AR15" s="907">
        <v>1</v>
      </c>
      <c r="AS15" s="898"/>
      <c r="AT15" s="898"/>
    </row>
    <row r="16" spans="1:46" s="899" customFormat="1" ht="13.5" customHeight="1">
      <c r="A16" s="912" t="s">
        <v>77</v>
      </c>
      <c r="B16" s="871" t="s">
        <v>152</v>
      </c>
      <c r="C16" s="737" t="s">
        <v>305</v>
      </c>
      <c r="D16" s="976" t="s">
        <v>528</v>
      </c>
      <c r="E16" s="901"/>
      <c r="F16" s="979" t="s">
        <v>200</v>
      </c>
      <c r="G16" s="979" t="s">
        <v>200</v>
      </c>
      <c r="H16" s="977" t="s">
        <v>164</v>
      </c>
      <c r="I16" s="977" t="s">
        <v>164</v>
      </c>
      <c r="J16" s="977" t="s">
        <v>196</v>
      </c>
      <c r="K16" s="977" t="s">
        <v>197</v>
      </c>
      <c r="L16" s="979" t="s">
        <v>200</v>
      </c>
      <c r="M16" s="977" t="s">
        <v>164</v>
      </c>
      <c r="N16" s="977" t="s">
        <v>164</v>
      </c>
      <c r="O16" s="977" t="s">
        <v>197</v>
      </c>
      <c r="P16" s="977" t="s">
        <v>197</v>
      </c>
      <c r="Q16" s="978" t="s">
        <v>199</v>
      </c>
      <c r="R16" s="977" t="s">
        <v>196</v>
      </c>
      <c r="S16" s="977" t="s">
        <v>164</v>
      </c>
      <c r="T16" s="977" t="s">
        <v>197</v>
      </c>
      <c r="U16" s="977" t="s">
        <v>195</v>
      </c>
      <c r="V16" s="977" t="s">
        <v>164</v>
      </c>
      <c r="W16" s="977" t="s">
        <v>198</v>
      </c>
      <c r="X16" s="977" t="s">
        <v>197</v>
      </c>
      <c r="Y16" s="979" t="s">
        <v>200</v>
      </c>
      <c r="Z16" s="977" t="s">
        <v>164</v>
      </c>
      <c r="AA16" s="977" t="s">
        <v>164</v>
      </c>
      <c r="AB16" s="977" t="s">
        <v>196</v>
      </c>
      <c r="AC16" s="977" t="s">
        <v>196</v>
      </c>
      <c r="AD16" s="978" t="s">
        <v>199</v>
      </c>
      <c r="AE16" s="978" t="s">
        <v>199</v>
      </c>
      <c r="AF16" s="977" t="s">
        <v>164</v>
      </c>
      <c r="AG16" s="977" t="s">
        <v>196</v>
      </c>
      <c r="AH16" s="977" t="s">
        <v>196</v>
      </c>
      <c r="AI16" s="978" t="s">
        <v>199</v>
      </c>
      <c r="AJ16" s="981"/>
      <c r="AK16" s="236">
        <f t="shared" si="0"/>
        <v>5</v>
      </c>
      <c r="AL16" s="235">
        <f t="shared" si="1"/>
        <v>1</v>
      </c>
      <c r="AM16" s="235">
        <f t="shared" si="2"/>
        <v>6</v>
      </c>
      <c r="AN16" s="235">
        <f t="shared" si="3"/>
        <v>4</v>
      </c>
      <c r="AO16" s="237">
        <f t="shared" si="4"/>
        <v>4</v>
      </c>
      <c r="AP16" s="905">
        <f t="shared" si="5"/>
        <v>160</v>
      </c>
      <c r="AQ16" s="906">
        <f t="shared" si="6"/>
        <v>40</v>
      </c>
      <c r="AR16" s="907">
        <v>1</v>
      </c>
      <c r="AS16" s="898"/>
      <c r="AT16" s="898"/>
    </row>
    <row r="17" spans="1:46" s="899" customFormat="1" ht="13.5" customHeight="1">
      <c r="A17" s="912" t="s">
        <v>77</v>
      </c>
      <c r="B17" s="871" t="s">
        <v>152</v>
      </c>
      <c r="C17" s="235" t="s">
        <v>79</v>
      </c>
      <c r="D17" s="976" t="s">
        <v>530</v>
      </c>
      <c r="E17" s="901"/>
      <c r="F17" s="977" t="s">
        <v>164</v>
      </c>
      <c r="G17" s="977" t="s">
        <v>196</v>
      </c>
      <c r="H17" s="977" t="s">
        <v>198</v>
      </c>
      <c r="I17" s="977" t="s">
        <v>196</v>
      </c>
      <c r="J17" s="977" t="s">
        <v>164</v>
      </c>
      <c r="K17" s="977" t="s">
        <v>164</v>
      </c>
      <c r="L17" s="977" t="s">
        <v>196</v>
      </c>
      <c r="M17" s="977" t="s">
        <v>196</v>
      </c>
      <c r="N17" s="977" t="s">
        <v>195</v>
      </c>
      <c r="O17" s="977" t="s">
        <v>164</v>
      </c>
      <c r="P17" s="979" t="s">
        <v>200</v>
      </c>
      <c r="Q17" s="977" t="s">
        <v>164</v>
      </c>
      <c r="R17" s="977" t="s">
        <v>197</v>
      </c>
      <c r="S17" s="978" t="s">
        <v>199</v>
      </c>
      <c r="T17" s="977" t="s">
        <v>196</v>
      </c>
      <c r="U17" s="977" t="s">
        <v>195</v>
      </c>
      <c r="V17" s="977" t="s">
        <v>164</v>
      </c>
      <c r="W17" s="978" t="s">
        <v>199</v>
      </c>
      <c r="X17" s="977" t="s">
        <v>196</v>
      </c>
      <c r="Y17" s="977" t="s">
        <v>197</v>
      </c>
      <c r="Z17" s="977" t="s">
        <v>164</v>
      </c>
      <c r="AA17" s="979" t="s">
        <v>200</v>
      </c>
      <c r="AB17" s="977" t="s">
        <v>164</v>
      </c>
      <c r="AC17" s="977" t="s">
        <v>164</v>
      </c>
      <c r="AD17" s="977" t="s">
        <v>197</v>
      </c>
      <c r="AE17" s="977" t="s">
        <v>197</v>
      </c>
      <c r="AF17" s="978" t="s">
        <v>199</v>
      </c>
      <c r="AG17" s="978" t="s">
        <v>199</v>
      </c>
      <c r="AH17" s="977" t="s">
        <v>164</v>
      </c>
      <c r="AI17" s="979" t="s">
        <v>200</v>
      </c>
      <c r="AJ17" s="981"/>
      <c r="AK17" s="236">
        <f t="shared" si="0"/>
        <v>4</v>
      </c>
      <c r="AL17" s="235">
        <f t="shared" si="1"/>
        <v>2</v>
      </c>
      <c r="AM17" s="235">
        <f t="shared" si="2"/>
        <v>6</v>
      </c>
      <c r="AN17" s="235">
        <f t="shared" si="3"/>
        <v>4</v>
      </c>
      <c r="AO17" s="237">
        <f t="shared" si="4"/>
        <v>3</v>
      </c>
      <c r="AP17" s="905">
        <f t="shared" si="5"/>
        <v>152</v>
      </c>
      <c r="AQ17" s="906">
        <f t="shared" si="6"/>
        <v>38</v>
      </c>
      <c r="AR17" s="907">
        <v>1</v>
      </c>
      <c r="AS17" s="898"/>
      <c r="AT17" s="898"/>
    </row>
    <row r="18" spans="1:46" s="899" customFormat="1" ht="13.5" customHeight="1">
      <c r="A18" s="912" t="s">
        <v>77</v>
      </c>
      <c r="B18" s="871" t="s">
        <v>152</v>
      </c>
      <c r="C18" s="481" t="s">
        <v>302</v>
      </c>
      <c r="D18" s="976" t="s">
        <v>532</v>
      </c>
      <c r="E18" s="901"/>
      <c r="F18" s="983" t="s">
        <v>195</v>
      </c>
      <c r="G18" s="983" t="s">
        <v>197</v>
      </c>
      <c r="H18" s="979" t="s">
        <v>200</v>
      </c>
      <c r="I18" s="983" t="s">
        <v>164</v>
      </c>
      <c r="J18" s="983" t="s">
        <v>197</v>
      </c>
      <c r="K18" s="979" t="s">
        <v>200</v>
      </c>
      <c r="L18" s="983" t="s">
        <v>164</v>
      </c>
      <c r="M18" s="983" t="s">
        <v>164</v>
      </c>
      <c r="N18" s="983" t="s">
        <v>197</v>
      </c>
      <c r="O18" s="978" t="s">
        <v>199</v>
      </c>
      <c r="P18" s="983" t="s">
        <v>164</v>
      </c>
      <c r="Q18" s="978" t="s">
        <v>199</v>
      </c>
      <c r="R18" s="983" t="s">
        <v>196</v>
      </c>
      <c r="S18" s="983" t="s">
        <v>196</v>
      </c>
      <c r="T18" s="983" t="s">
        <v>195</v>
      </c>
      <c r="U18" s="983" t="s">
        <v>164</v>
      </c>
      <c r="V18" s="979" t="s">
        <v>200</v>
      </c>
      <c r="W18" s="979" t="s">
        <v>200</v>
      </c>
      <c r="X18" s="983" t="s">
        <v>164</v>
      </c>
      <c r="Y18" s="983" t="s">
        <v>164</v>
      </c>
      <c r="Z18" s="978" t="s">
        <v>199</v>
      </c>
      <c r="AA18" s="983" t="s">
        <v>164</v>
      </c>
      <c r="AB18" s="978" t="s">
        <v>199</v>
      </c>
      <c r="AC18" s="983" t="s">
        <v>196</v>
      </c>
      <c r="AD18" s="983" t="s">
        <v>196</v>
      </c>
      <c r="AE18" s="983" t="s">
        <v>197</v>
      </c>
      <c r="AF18" s="983" t="s">
        <v>164</v>
      </c>
      <c r="AG18" s="983" t="s">
        <v>164</v>
      </c>
      <c r="AH18" s="983" t="s">
        <v>197</v>
      </c>
      <c r="AI18" s="983" t="s">
        <v>196</v>
      </c>
      <c r="AJ18" s="981"/>
      <c r="AK18" s="236">
        <f t="shared" si="0"/>
        <v>5</v>
      </c>
      <c r="AL18" s="235">
        <f t="shared" si="1"/>
        <v>2</v>
      </c>
      <c r="AM18" s="235">
        <f t="shared" si="2"/>
        <v>5</v>
      </c>
      <c r="AN18" s="235">
        <f t="shared" si="3"/>
        <v>4</v>
      </c>
      <c r="AO18" s="237">
        <f t="shared" si="4"/>
        <v>4</v>
      </c>
      <c r="AP18" s="905">
        <f t="shared" si="5"/>
        <v>160</v>
      </c>
      <c r="AQ18" s="906">
        <f t="shared" si="6"/>
        <v>40</v>
      </c>
      <c r="AR18" s="907">
        <v>1</v>
      </c>
      <c r="AS18" s="898"/>
      <c r="AT18" s="898"/>
    </row>
    <row r="19" spans="1:46" s="899" customFormat="1" ht="13.5" customHeight="1">
      <c r="A19" s="912" t="s">
        <v>77</v>
      </c>
      <c r="B19" s="871" t="s">
        <v>152</v>
      </c>
      <c r="C19" s="235" t="s">
        <v>79</v>
      </c>
      <c r="D19" s="976" t="s">
        <v>534</v>
      </c>
      <c r="E19" s="901"/>
      <c r="F19" s="982" t="s">
        <v>164</v>
      </c>
      <c r="G19" s="982" t="s">
        <v>164</v>
      </c>
      <c r="H19" s="982" t="s">
        <v>164</v>
      </c>
      <c r="I19" s="982" t="s">
        <v>196</v>
      </c>
      <c r="J19" s="982" t="s">
        <v>196</v>
      </c>
      <c r="K19" s="982" t="s">
        <v>195</v>
      </c>
      <c r="L19" s="982" t="s">
        <v>195</v>
      </c>
      <c r="M19" s="982" t="s">
        <v>164</v>
      </c>
      <c r="N19" s="982" t="s">
        <v>196</v>
      </c>
      <c r="O19" s="982" t="s">
        <v>196</v>
      </c>
      <c r="P19" s="982" t="s">
        <v>195</v>
      </c>
      <c r="Q19" s="982" t="s">
        <v>195</v>
      </c>
      <c r="R19" s="982" t="s">
        <v>164</v>
      </c>
      <c r="S19" s="982" t="s">
        <v>196</v>
      </c>
      <c r="T19" s="982" t="s">
        <v>164</v>
      </c>
      <c r="U19" s="982" t="s">
        <v>195</v>
      </c>
      <c r="V19" s="982" t="s">
        <v>164</v>
      </c>
      <c r="W19" s="982" t="s">
        <v>196</v>
      </c>
      <c r="X19" s="982" t="s">
        <v>164</v>
      </c>
      <c r="Y19" s="982" t="s">
        <v>196</v>
      </c>
      <c r="Z19" s="982" t="s">
        <v>195</v>
      </c>
      <c r="AA19" s="982" t="s">
        <v>164</v>
      </c>
      <c r="AB19" s="982" t="s">
        <v>164</v>
      </c>
      <c r="AC19" s="982" t="s">
        <v>195</v>
      </c>
      <c r="AD19" s="982" t="s">
        <v>195</v>
      </c>
      <c r="AE19" s="982" t="s">
        <v>164</v>
      </c>
      <c r="AF19" s="982" t="s">
        <v>196</v>
      </c>
      <c r="AG19" s="982" t="s">
        <v>195</v>
      </c>
      <c r="AH19" s="982" t="s">
        <v>164</v>
      </c>
      <c r="AI19" s="982" t="s">
        <v>196</v>
      </c>
      <c r="AJ19" s="984"/>
      <c r="AK19" s="236">
        <f t="shared" si="0"/>
        <v>0</v>
      </c>
      <c r="AL19" s="235">
        <f t="shared" si="1"/>
        <v>9</v>
      </c>
      <c r="AM19" s="235">
        <f t="shared" si="2"/>
        <v>9</v>
      </c>
      <c r="AN19" s="235">
        <f t="shared" si="3"/>
        <v>0</v>
      </c>
      <c r="AO19" s="237">
        <f t="shared" si="4"/>
        <v>0</v>
      </c>
      <c r="AP19" s="905">
        <f t="shared" si="5"/>
        <v>144</v>
      </c>
      <c r="AQ19" s="906">
        <f t="shared" si="6"/>
        <v>36</v>
      </c>
      <c r="AR19" s="907">
        <v>1</v>
      </c>
      <c r="AS19" s="898"/>
      <c r="AT19" s="898"/>
    </row>
    <row r="20" spans="1:46" s="899" customFormat="1" ht="13.5" customHeight="1">
      <c r="A20" s="912" t="s">
        <v>77</v>
      </c>
      <c r="B20" s="871" t="s">
        <v>152</v>
      </c>
      <c r="C20" s="481" t="s">
        <v>302</v>
      </c>
      <c r="D20" s="976" t="s">
        <v>536</v>
      </c>
      <c r="E20" s="901"/>
      <c r="F20" s="983" t="s">
        <v>166</v>
      </c>
      <c r="G20" s="983" t="s">
        <v>106</v>
      </c>
      <c r="H20" s="978" t="s">
        <v>167</v>
      </c>
      <c r="I20" s="983" t="s">
        <v>106</v>
      </c>
      <c r="J20" s="979" t="s">
        <v>169</v>
      </c>
      <c r="K20" s="983" t="s">
        <v>106</v>
      </c>
      <c r="L20" s="983" t="s">
        <v>106</v>
      </c>
      <c r="M20" s="978" t="s">
        <v>167</v>
      </c>
      <c r="N20" s="983" t="s">
        <v>106</v>
      </c>
      <c r="O20" s="983" t="s">
        <v>168</v>
      </c>
      <c r="P20" s="983" t="s">
        <v>106</v>
      </c>
      <c r="Q20" s="979" t="s">
        <v>169</v>
      </c>
      <c r="R20" s="979" t="s">
        <v>169</v>
      </c>
      <c r="S20" s="983" t="s">
        <v>106</v>
      </c>
      <c r="T20" s="978" t="s">
        <v>167</v>
      </c>
      <c r="U20" s="983" t="s">
        <v>166</v>
      </c>
      <c r="V20" s="978" t="s">
        <v>167</v>
      </c>
      <c r="W20" s="983" t="s">
        <v>106</v>
      </c>
      <c r="X20" s="979" t="s">
        <v>169</v>
      </c>
      <c r="Y20" s="983" t="s">
        <v>106</v>
      </c>
      <c r="Z20" s="983" t="s">
        <v>106</v>
      </c>
      <c r="AA20" s="983" t="s">
        <v>168</v>
      </c>
      <c r="AB20" s="983" t="s">
        <v>168</v>
      </c>
      <c r="AC20" s="978" t="s">
        <v>167</v>
      </c>
      <c r="AD20" s="983" t="s">
        <v>168</v>
      </c>
      <c r="AE20" s="983" t="s">
        <v>166</v>
      </c>
      <c r="AF20" s="983" t="s">
        <v>168</v>
      </c>
      <c r="AG20" s="983" t="s">
        <v>106</v>
      </c>
      <c r="AH20" s="983" t="s">
        <v>166</v>
      </c>
      <c r="AI20" s="983" t="s">
        <v>106</v>
      </c>
      <c r="AJ20" s="981"/>
      <c r="AK20" s="236">
        <f t="shared" si="0"/>
        <v>0</v>
      </c>
      <c r="AL20" s="235">
        <f t="shared" si="1"/>
        <v>5</v>
      </c>
      <c r="AM20" s="235">
        <f t="shared" si="2"/>
        <v>4</v>
      </c>
      <c r="AN20" s="235">
        <f t="shared" si="3"/>
        <v>5</v>
      </c>
      <c r="AO20" s="237">
        <f t="shared" si="4"/>
        <v>4</v>
      </c>
      <c r="AP20" s="905">
        <f t="shared" si="5"/>
        <v>144</v>
      </c>
      <c r="AQ20" s="906">
        <f t="shared" si="6"/>
        <v>36</v>
      </c>
      <c r="AR20" s="907">
        <v>1</v>
      </c>
      <c r="AS20" s="898"/>
      <c r="AT20" s="898"/>
    </row>
    <row r="21" spans="1:46" s="899" customFormat="1" ht="13.5" customHeight="1">
      <c r="A21" s="912" t="s">
        <v>77</v>
      </c>
      <c r="B21" s="871" t="s">
        <v>152</v>
      </c>
      <c r="C21" s="235" t="s">
        <v>79</v>
      </c>
      <c r="D21" s="976" t="s">
        <v>538</v>
      </c>
      <c r="E21" s="901"/>
      <c r="F21" s="978" t="s">
        <v>199</v>
      </c>
      <c r="G21" s="983" t="s">
        <v>164</v>
      </c>
      <c r="H21" s="983" t="s">
        <v>195</v>
      </c>
      <c r="I21" s="983" t="s">
        <v>195</v>
      </c>
      <c r="J21" s="983" t="s">
        <v>197</v>
      </c>
      <c r="K21" s="979" t="s">
        <v>200</v>
      </c>
      <c r="L21" s="983" t="s">
        <v>164</v>
      </c>
      <c r="M21" s="978" t="s">
        <v>199</v>
      </c>
      <c r="N21" s="983" t="s">
        <v>196</v>
      </c>
      <c r="O21" s="983" t="s">
        <v>164</v>
      </c>
      <c r="P21" s="983" t="s">
        <v>197</v>
      </c>
      <c r="Q21" s="979" t="s">
        <v>200</v>
      </c>
      <c r="R21" s="983" t="s">
        <v>164</v>
      </c>
      <c r="S21" s="978" t="s">
        <v>199</v>
      </c>
      <c r="T21" s="983" t="s">
        <v>195</v>
      </c>
      <c r="U21" s="983" t="s">
        <v>196</v>
      </c>
      <c r="V21" s="983" t="s">
        <v>164</v>
      </c>
      <c r="W21" s="979" t="s">
        <v>200</v>
      </c>
      <c r="X21" s="983" t="s">
        <v>164</v>
      </c>
      <c r="Y21" s="983" t="s">
        <v>249</v>
      </c>
      <c r="Z21" s="983" t="s">
        <v>197</v>
      </c>
      <c r="AA21" s="983" t="s">
        <v>197</v>
      </c>
      <c r="AB21" s="979" t="s">
        <v>200</v>
      </c>
      <c r="AC21" s="983" t="s">
        <v>164</v>
      </c>
      <c r="AD21" s="983" t="s">
        <v>164</v>
      </c>
      <c r="AE21" s="983" t="s">
        <v>196</v>
      </c>
      <c r="AF21" s="978" t="s">
        <v>199</v>
      </c>
      <c r="AG21" s="983" t="s">
        <v>164</v>
      </c>
      <c r="AH21" s="983" t="s">
        <v>197</v>
      </c>
      <c r="AI21" s="983" t="s">
        <v>197</v>
      </c>
      <c r="AJ21" s="981"/>
      <c r="AK21" s="236">
        <f t="shared" si="0"/>
        <v>6</v>
      </c>
      <c r="AL21" s="235">
        <f t="shared" si="1"/>
        <v>3</v>
      </c>
      <c r="AM21" s="235">
        <f t="shared" si="2"/>
        <v>3</v>
      </c>
      <c r="AN21" s="235">
        <f t="shared" si="3"/>
        <v>4</v>
      </c>
      <c r="AO21" s="237">
        <f t="shared" si="4"/>
        <v>4</v>
      </c>
      <c r="AP21" s="905">
        <f t="shared" si="5"/>
        <v>160</v>
      </c>
      <c r="AQ21" s="906">
        <f t="shared" si="6"/>
        <v>40</v>
      </c>
      <c r="AR21" s="907">
        <v>1</v>
      </c>
      <c r="AS21" s="898"/>
      <c r="AT21" s="898"/>
    </row>
    <row r="22" spans="1:46" s="899" customFormat="1" ht="13.5" customHeight="1">
      <c r="A22" s="912" t="s">
        <v>77</v>
      </c>
      <c r="B22" s="871" t="s">
        <v>152</v>
      </c>
      <c r="C22" s="235" t="s">
        <v>79</v>
      </c>
      <c r="D22" s="985" t="s">
        <v>540</v>
      </c>
      <c r="E22" s="901"/>
      <c r="F22" s="977" t="s">
        <v>164</v>
      </c>
      <c r="G22" s="978" t="s">
        <v>199</v>
      </c>
      <c r="H22" s="978" t="s">
        <v>199</v>
      </c>
      <c r="I22" s="977" t="s">
        <v>196</v>
      </c>
      <c r="J22" s="977" t="s">
        <v>198</v>
      </c>
      <c r="K22" s="977" t="s">
        <v>164</v>
      </c>
      <c r="L22" s="979" t="s">
        <v>200</v>
      </c>
      <c r="M22" s="979" t="s">
        <v>200</v>
      </c>
      <c r="N22" s="977" t="s">
        <v>164</v>
      </c>
      <c r="O22" s="977" t="s">
        <v>195</v>
      </c>
      <c r="P22" s="977" t="s">
        <v>196</v>
      </c>
      <c r="Q22" s="977" t="s">
        <v>197</v>
      </c>
      <c r="R22" s="977" t="s">
        <v>164</v>
      </c>
      <c r="S22" s="979" t="s">
        <v>200</v>
      </c>
      <c r="T22" s="979" t="s">
        <v>200</v>
      </c>
      <c r="U22" s="977" t="s">
        <v>164</v>
      </c>
      <c r="V22" s="977" t="s">
        <v>164</v>
      </c>
      <c r="W22" s="978" t="s">
        <v>199</v>
      </c>
      <c r="X22" s="977" t="s">
        <v>196</v>
      </c>
      <c r="Y22" s="977" t="s">
        <v>197</v>
      </c>
      <c r="Z22" s="977" t="s">
        <v>195</v>
      </c>
      <c r="AA22" s="977" t="s">
        <v>164</v>
      </c>
      <c r="AB22" s="977" t="s">
        <v>197</v>
      </c>
      <c r="AC22" s="979" t="s">
        <v>200</v>
      </c>
      <c r="AD22" s="977" t="s">
        <v>164</v>
      </c>
      <c r="AE22" s="977" t="s">
        <v>164</v>
      </c>
      <c r="AF22" s="977" t="s">
        <v>197</v>
      </c>
      <c r="AG22" s="977" t="s">
        <v>197</v>
      </c>
      <c r="AH22" s="977" t="s">
        <v>196</v>
      </c>
      <c r="AI22" s="978" t="s">
        <v>199</v>
      </c>
      <c r="AJ22" s="981"/>
      <c r="AK22" s="236">
        <f t="shared" si="0"/>
        <v>5</v>
      </c>
      <c r="AL22" s="235">
        <f t="shared" si="1"/>
        <v>2</v>
      </c>
      <c r="AM22" s="235">
        <f t="shared" si="2"/>
        <v>4</v>
      </c>
      <c r="AN22" s="235">
        <f t="shared" si="3"/>
        <v>4</v>
      </c>
      <c r="AO22" s="237">
        <f t="shared" si="4"/>
        <v>5</v>
      </c>
      <c r="AP22" s="905">
        <f t="shared" si="5"/>
        <v>160</v>
      </c>
      <c r="AQ22" s="906">
        <f t="shared" si="6"/>
        <v>40</v>
      </c>
      <c r="AR22" s="907">
        <v>1</v>
      </c>
      <c r="AS22" s="898"/>
      <c r="AT22" s="898"/>
    </row>
    <row r="23" spans="1:46" s="899" customFormat="1" ht="13.5" customHeight="1">
      <c r="A23" s="912" t="s">
        <v>77</v>
      </c>
      <c r="B23" s="871" t="s">
        <v>152</v>
      </c>
      <c r="C23" s="235" t="s">
        <v>79</v>
      </c>
      <c r="D23" s="985" t="s">
        <v>542</v>
      </c>
      <c r="E23" s="901"/>
      <c r="F23" s="977" t="s">
        <v>197</v>
      </c>
      <c r="G23" s="979" t="s">
        <v>200</v>
      </c>
      <c r="H23" s="977" t="s">
        <v>164</v>
      </c>
      <c r="I23" s="977" t="s">
        <v>164</v>
      </c>
      <c r="J23" s="977" t="s">
        <v>196</v>
      </c>
      <c r="K23" s="977" t="s">
        <v>197</v>
      </c>
      <c r="L23" s="977" t="s">
        <v>197</v>
      </c>
      <c r="M23" s="977" t="s">
        <v>195</v>
      </c>
      <c r="N23" s="978" t="s">
        <v>199</v>
      </c>
      <c r="O23" s="977" t="s">
        <v>164</v>
      </c>
      <c r="P23" s="979" t="s">
        <v>200</v>
      </c>
      <c r="Q23" s="977" t="s">
        <v>164</v>
      </c>
      <c r="R23" s="977" t="s">
        <v>164</v>
      </c>
      <c r="S23" s="977" t="s">
        <v>197</v>
      </c>
      <c r="T23" s="977" t="s">
        <v>195</v>
      </c>
      <c r="U23" s="978" t="s">
        <v>199</v>
      </c>
      <c r="V23" s="978" t="s">
        <v>199</v>
      </c>
      <c r="W23" s="977" t="s">
        <v>164</v>
      </c>
      <c r="X23" s="977" t="s">
        <v>197</v>
      </c>
      <c r="Y23" s="979" t="s">
        <v>200</v>
      </c>
      <c r="Z23" s="977" t="s">
        <v>164</v>
      </c>
      <c r="AA23" s="977" t="s">
        <v>197</v>
      </c>
      <c r="AB23" s="977" t="s">
        <v>196</v>
      </c>
      <c r="AC23" s="978" t="s">
        <v>199</v>
      </c>
      <c r="AD23" s="977" t="s">
        <v>164</v>
      </c>
      <c r="AE23" s="979" t="s">
        <v>200</v>
      </c>
      <c r="AF23" s="979" t="s">
        <v>200</v>
      </c>
      <c r="AG23" s="977" t="s">
        <v>164</v>
      </c>
      <c r="AH23" s="977" t="s">
        <v>164</v>
      </c>
      <c r="AI23" s="978" t="s">
        <v>199</v>
      </c>
      <c r="AJ23" s="981"/>
      <c r="AK23" s="236">
        <f t="shared" si="0"/>
        <v>6</v>
      </c>
      <c r="AL23" s="235">
        <f t="shared" si="1"/>
        <v>2</v>
      </c>
      <c r="AM23" s="235">
        <f t="shared" si="2"/>
        <v>2</v>
      </c>
      <c r="AN23" s="235">
        <f t="shared" si="3"/>
        <v>5</v>
      </c>
      <c r="AO23" s="237">
        <f t="shared" si="4"/>
        <v>5</v>
      </c>
      <c r="AP23" s="905">
        <f t="shared" si="5"/>
        <v>160</v>
      </c>
      <c r="AQ23" s="906">
        <f t="shared" si="6"/>
        <v>40</v>
      </c>
      <c r="AR23" s="907">
        <v>1</v>
      </c>
      <c r="AS23" s="898"/>
      <c r="AT23" s="898"/>
    </row>
    <row r="24" spans="1:46" s="899" customFormat="1" ht="13.5" customHeight="1">
      <c r="A24" s="912" t="s">
        <v>77</v>
      </c>
      <c r="B24" s="871" t="s">
        <v>152</v>
      </c>
      <c r="C24" s="235" t="s">
        <v>79</v>
      </c>
      <c r="D24" s="985" t="s">
        <v>544</v>
      </c>
      <c r="E24" s="901"/>
      <c r="F24" s="979" t="s">
        <v>200</v>
      </c>
      <c r="G24" s="979" t="s">
        <v>200</v>
      </c>
      <c r="H24" s="977" t="s">
        <v>164</v>
      </c>
      <c r="I24" s="977" t="s">
        <v>164</v>
      </c>
      <c r="J24" s="977" t="s">
        <v>197</v>
      </c>
      <c r="K24" s="977" t="s">
        <v>196</v>
      </c>
      <c r="L24" s="978" t="s">
        <v>199</v>
      </c>
      <c r="M24" s="977" t="s">
        <v>164</v>
      </c>
      <c r="N24" s="977" t="s">
        <v>197</v>
      </c>
      <c r="O24" s="978" t="s">
        <v>199</v>
      </c>
      <c r="P24" s="977" t="s">
        <v>196</v>
      </c>
      <c r="Q24" s="977" t="s">
        <v>198</v>
      </c>
      <c r="R24" s="977" t="s">
        <v>164</v>
      </c>
      <c r="S24" s="977" t="s">
        <v>196</v>
      </c>
      <c r="T24" s="977" t="s">
        <v>164</v>
      </c>
      <c r="U24" s="977" t="s">
        <v>196</v>
      </c>
      <c r="V24" s="977" t="s">
        <v>196</v>
      </c>
      <c r="W24" s="977" t="s">
        <v>197</v>
      </c>
      <c r="X24" s="977" t="s">
        <v>164</v>
      </c>
      <c r="Y24" s="979" t="s">
        <v>200</v>
      </c>
      <c r="Z24" s="977" t="s">
        <v>164</v>
      </c>
      <c r="AA24" s="977" t="s">
        <v>164</v>
      </c>
      <c r="AB24" s="978" t="s">
        <v>199</v>
      </c>
      <c r="AC24" s="977" t="s">
        <v>164</v>
      </c>
      <c r="AD24" s="977" t="s">
        <v>197</v>
      </c>
      <c r="AE24" s="977" t="s">
        <v>197</v>
      </c>
      <c r="AF24" s="977" t="s">
        <v>196</v>
      </c>
      <c r="AG24" s="977" t="s">
        <v>164</v>
      </c>
      <c r="AH24" s="979" t="s">
        <v>200</v>
      </c>
      <c r="AI24" s="977" t="s">
        <v>196</v>
      </c>
      <c r="AJ24" s="981"/>
      <c r="AK24" s="236">
        <f t="shared" si="0"/>
        <v>5</v>
      </c>
      <c r="AL24" s="235">
        <f t="shared" si="1"/>
        <v>0</v>
      </c>
      <c r="AM24" s="235">
        <f t="shared" si="2"/>
        <v>7</v>
      </c>
      <c r="AN24" s="235">
        <f t="shared" si="3"/>
        <v>3</v>
      </c>
      <c r="AO24" s="237">
        <f t="shared" si="4"/>
        <v>4</v>
      </c>
      <c r="AP24" s="905">
        <f t="shared" si="5"/>
        <v>152</v>
      </c>
      <c r="AQ24" s="906">
        <f t="shared" si="6"/>
        <v>38</v>
      </c>
      <c r="AR24" s="907">
        <v>1</v>
      </c>
      <c r="AS24" s="898"/>
      <c r="AT24" s="898"/>
    </row>
    <row r="25" spans="1:46" s="899" customFormat="1" ht="13.5" customHeight="1">
      <c r="A25" s="912" t="s">
        <v>77</v>
      </c>
      <c r="B25" s="871" t="s">
        <v>152</v>
      </c>
      <c r="C25" s="235" t="s">
        <v>79</v>
      </c>
      <c r="D25" s="985" t="s">
        <v>546</v>
      </c>
      <c r="E25" s="901"/>
      <c r="F25" s="977" t="s">
        <v>196</v>
      </c>
      <c r="G25" s="977" t="s">
        <v>197</v>
      </c>
      <c r="H25" s="979" t="s">
        <v>200</v>
      </c>
      <c r="I25" s="977" t="s">
        <v>164</v>
      </c>
      <c r="J25" s="978" t="s">
        <v>199</v>
      </c>
      <c r="K25" s="978" t="s">
        <v>199</v>
      </c>
      <c r="L25" s="978" t="s">
        <v>199</v>
      </c>
      <c r="M25" s="977" t="s">
        <v>196</v>
      </c>
      <c r="N25" s="977" t="s">
        <v>164</v>
      </c>
      <c r="O25" s="977" t="s">
        <v>197</v>
      </c>
      <c r="P25" s="977" t="s">
        <v>197</v>
      </c>
      <c r="Q25" s="979" t="s">
        <v>200</v>
      </c>
      <c r="R25" s="977" t="s">
        <v>164</v>
      </c>
      <c r="S25" s="977" t="s">
        <v>164</v>
      </c>
      <c r="T25" s="977" t="s">
        <v>197</v>
      </c>
      <c r="U25" s="979" t="s">
        <v>200</v>
      </c>
      <c r="V25" s="977" t="s">
        <v>164</v>
      </c>
      <c r="W25" s="977" t="s">
        <v>196</v>
      </c>
      <c r="X25" s="977" t="s">
        <v>197</v>
      </c>
      <c r="Y25" s="977" t="s">
        <v>197</v>
      </c>
      <c r="Z25" s="979" t="s">
        <v>200</v>
      </c>
      <c r="AA25" s="977" t="s">
        <v>164</v>
      </c>
      <c r="AB25" s="977" t="s">
        <v>164</v>
      </c>
      <c r="AC25" s="977" t="s">
        <v>197</v>
      </c>
      <c r="AD25" s="978" t="s">
        <v>199</v>
      </c>
      <c r="AE25" s="978" t="s">
        <v>199</v>
      </c>
      <c r="AF25" s="977" t="s">
        <v>164</v>
      </c>
      <c r="AG25" s="977" t="s">
        <v>196</v>
      </c>
      <c r="AH25" s="977" t="s">
        <v>195</v>
      </c>
      <c r="AI25" s="977" t="s">
        <v>164</v>
      </c>
      <c r="AJ25" s="981"/>
      <c r="AK25" s="236">
        <f t="shared" si="0"/>
        <v>7</v>
      </c>
      <c r="AL25" s="235">
        <f t="shared" si="1"/>
        <v>1</v>
      </c>
      <c r="AM25" s="235">
        <f t="shared" si="2"/>
        <v>4</v>
      </c>
      <c r="AN25" s="235">
        <f t="shared" si="3"/>
        <v>5</v>
      </c>
      <c r="AO25" s="237">
        <f t="shared" si="4"/>
        <v>4</v>
      </c>
      <c r="AP25" s="905">
        <f t="shared" si="5"/>
        <v>168</v>
      </c>
      <c r="AQ25" s="906">
        <f t="shared" si="6"/>
        <v>42</v>
      </c>
      <c r="AR25" s="907">
        <v>1</v>
      </c>
      <c r="AS25" s="898"/>
      <c r="AT25" s="898"/>
    </row>
    <row r="26" spans="1:46" s="899" customFormat="1" ht="13.5" customHeight="1">
      <c r="A26" s="912" t="s">
        <v>77</v>
      </c>
      <c r="B26" s="871" t="s">
        <v>152</v>
      </c>
      <c r="C26" s="235" t="s">
        <v>79</v>
      </c>
      <c r="D26" s="985" t="s">
        <v>548</v>
      </c>
      <c r="E26" s="901"/>
      <c r="F26" s="977" t="s">
        <v>197</v>
      </c>
      <c r="G26" s="977" t="s">
        <v>195</v>
      </c>
      <c r="H26" s="977" t="s">
        <v>164</v>
      </c>
      <c r="I26" s="977" t="s">
        <v>164</v>
      </c>
      <c r="J26" s="977" t="s">
        <v>249</v>
      </c>
      <c r="K26" s="977" t="s">
        <v>196</v>
      </c>
      <c r="L26" s="977" t="s">
        <v>197</v>
      </c>
      <c r="M26" s="979" t="s">
        <v>200</v>
      </c>
      <c r="N26" s="977" t="s">
        <v>164</v>
      </c>
      <c r="O26" s="977" t="s">
        <v>197</v>
      </c>
      <c r="P26" s="978" t="s">
        <v>199</v>
      </c>
      <c r="Q26" s="978" t="s">
        <v>199</v>
      </c>
      <c r="R26" s="978" t="s">
        <v>199</v>
      </c>
      <c r="S26" s="977" t="s">
        <v>164</v>
      </c>
      <c r="T26" s="977" t="s">
        <v>196</v>
      </c>
      <c r="U26" s="977" t="s">
        <v>197</v>
      </c>
      <c r="V26" s="978" t="s">
        <v>199</v>
      </c>
      <c r="W26" s="977" t="s">
        <v>164</v>
      </c>
      <c r="X26" s="979" t="s">
        <v>200</v>
      </c>
      <c r="Y26" s="977" t="s">
        <v>164</v>
      </c>
      <c r="Z26" s="977" t="s">
        <v>196</v>
      </c>
      <c r="AA26" s="977" t="s">
        <v>196</v>
      </c>
      <c r="AB26" s="977" t="s">
        <v>197</v>
      </c>
      <c r="AC26" s="977" t="s">
        <v>164</v>
      </c>
      <c r="AD26" s="979" t="s">
        <v>200</v>
      </c>
      <c r="AE26" s="977" t="s">
        <v>164</v>
      </c>
      <c r="AF26" s="977" t="s">
        <v>197</v>
      </c>
      <c r="AG26" s="977" t="s">
        <v>197</v>
      </c>
      <c r="AH26" s="978" t="s">
        <v>199</v>
      </c>
      <c r="AI26" s="977" t="s">
        <v>164</v>
      </c>
      <c r="AJ26" s="981"/>
      <c r="AK26" s="236">
        <f t="shared" si="0"/>
        <v>7</v>
      </c>
      <c r="AL26" s="235">
        <f t="shared" si="1"/>
        <v>1</v>
      </c>
      <c r="AM26" s="235">
        <f t="shared" si="2"/>
        <v>4</v>
      </c>
      <c r="AN26" s="235">
        <f t="shared" si="3"/>
        <v>5</v>
      </c>
      <c r="AO26" s="237">
        <f t="shared" si="4"/>
        <v>3</v>
      </c>
      <c r="AP26" s="905">
        <f t="shared" si="5"/>
        <v>160</v>
      </c>
      <c r="AQ26" s="906">
        <f t="shared" si="6"/>
        <v>40</v>
      </c>
      <c r="AR26" s="907">
        <v>1</v>
      </c>
      <c r="AS26" s="898"/>
      <c r="AT26" s="898"/>
    </row>
    <row r="27" spans="1:46" s="899" customFormat="1" ht="13.5" customHeight="1">
      <c r="A27" s="912" t="s">
        <v>77</v>
      </c>
      <c r="B27" s="871" t="s">
        <v>152</v>
      </c>
      <c r="C27" s="235" t="s">
        <v>79</v>
      </c>
      <c r="D27" s="985" t="s">
        <v>550</v>
      </c>
      <c r="E27" s="901"/>
      <c r="F27" s="977" t="s">
        <v>164</v>
      </c>
      <c r="G27" s="977" t="s">
        <v>196</v>
      </c>
      <c r="H27" s="977" t="s">
        <v>196</v>
      </c>
      <c r="I27" s="977" t="s">
        <v>197</v>
      </c>
      <c r="J27" s="979" t="s">
        <v>200</v>
      </c>
      <c r="K27" s="977" t="s">
        <v>164</v>
      </c>
      <c r="L27" s="977" t="s">
        <v>164</v>
      </c>
      <c r="M27" s="977" t="s">
        <v>197</v>
      </c>
      <c r="N27" s="977" t="s">
        <v>197</v>
      </c>
      <c r="O27" s="977" t="s">
        <v>196</v>
      </c>
      <c r="P27" s="978" t="s">
        <v>199</v>
      </c>
      <c r="Q27" s="977" t="s">
        <v>164</v>
      </c>
      <c r="R27" s="979" t="s">
        <v>200</v>
      </c>
      <c r="S27" s="977" t="s">
        <v>164</v>
      </c>
      <c r="T27" s="977" t="s">
        <v>196</v>
      </c>
      <c r="U27" s="977" t="s">
        <v>197</v>
      </c>
      <c r="V27" s="977" t="s">
        <v>197</v>
      </c>
      <c r="W27" s="977" t="s">
        <v>196</v>
      </c>
      <c r="X27" s="977" t="s">
        <v>164</v>
      </c>
      <c r="Y27" s="978" t="s">
        <v>199</v>
      </c>
      <c r="Z27" s="978" t="s">
        <v>199</v>
      </c>
      <c r="AA27" s="977" t="s">
        <v>164</v>
      </c>
      <c r="AB27" s="979" t="s">
        <v>200</v>
      </c>
      <c r="AC27" s="977" t="s">
        <v>164</v>
      </c>
      <c r="AD27" s="977" t="s">
        <v>164</v>
      </c>
      <c r="AE27" s="977" t="s">
        <v>197</v>
      </c>
      <c r="AF27" s="977" t="s">
        <v>197</v>
      </c>
      <c r="AG27" s="978" t="s">
        <v>199</v>
      </c>
      <c r="AH27" s="978" t="s">
        <v>199</v>
      </c>
      <c r="AI27" s="977" t="s">
        <v>164</v>
      </c>
      <c r="AJ27" s="981"/>
      <c r="AK27" s="236">
        <f t="shared" si="0"/>
        <v>7</v>
      </c>
      <c r="AL27" s="235">
        <f t="shared" si="1"/>
        <v>0</v>
      </c>
      <c r="AM27" s="235">
        <f t="shared" si="2"/>
        <v>5</v>
      </c>
      <c r="AN27" s="235">
        <f t="shared" si="3"/>
        <v>5</v>
      </c>
      <c r="AO27" s="237">
        <f t="shared" si="4"/>
        <v>3</v>
      </c>
      <c r="AP27" s="905">
        <f t="shared" si="5"/>
        <v>160</v>
      </c>
      <c r="AQ27" s="906">
        <f t="shared" si="6"/>
        <v>40</v>
      </c>
      <c r="AR27" s="907">
        <v>1</v>
      </c>
      <c r="AS27" s="898"/>
      <c r="AT27" s="898"/>
    </row>
    <row r="28" spans="1:46" s="899" customFormat="1" ht="13.5" customHeight="1">
      <c r="A28" s="912" t="s">
        <v>77</v>
      </c>
      <c r="B28" s="871" t="s">
        <v>152</v>
      </c>
      <c r="C28" s="235" t="s">
        <v>79</v>
      </c>
      <c r="D28" s="985" t="s">
        <v>552</v>
      </c>
      <c r="E28" s="901"/>
      <c r="F28" s="977" t="s">
        <v>196</v>
      </c>
      <c r="G28" s="977" t="s">
        <v>196</v>
      </c>
      <c r="H28" s="977" t="s">
        <v>197</v>
      </c>
      <c r="I28" s="979" t="s">
        <v>200</v>
      </c>
      <c r="J28" s="977" t="s">
        <v>164</v>
      </c>
      <c r="K28" s="977" t="s">
        <v>197</v>
      </c>
      <c r="L28" s="977" t="s">
        <v>196</v>
      </c>
      <c r="M28" s="977" t="s">
        <v>197</v>
      </c>
      <c r="N28" s="979" t="s">
        <v>200</v>
      </c>
      <c r="O28" s="977" t="s">
        <v>164</v>
      </c>
      <c r="P28" s="977" t="s">
        <v>164</v>
      </c>
      <c r="Q28" s="977" t="s">
        <v>197</v>
      </c>
      <c r="R28" s="977" t="s">
        <v>197</v>
      </c>
      <c r="S28" s="978" t="s">
        <v>199</v>
      </c>
      <c r="T28" s="978" t="s">
        <v>199</v>
      </c>
      <c r="U28" s="977" t="s">
        <v>164</v>
      </c>
      <c r="V28" s="979" t="s">
        <v>200</v>
      </c>
      <c r="W28" s="977" t="s">
        <v>164</v>
      </c>
      <c r="X28" s="977" t="s">
        <v>195</v>
      </c>
      <c r="Y28" s="977" t="s">
        <v>164</v>
      </c>
      <c r="Z28" s="977" t="s">
        <v>197</v>
      </c>
      <c r="AA28" s="978" t="s">
        <v>199</v>
      </c>
      <c r="AB28" s="977" t="s">
        <v>164</v>
      </c>
      <c r="AC28" s="977" t="s">
        <v>197</v>
      </c>
      <c r="AD28" s="977" t="s">
        <v>164</v>
      </c>
      <c r="AE28" s="977" t="s">
        <v>164</v>
      </c>
      <c r="AF28" s="977" t="s">
        <v>204</v>
      </c>
      <c r="AG28" s="979" t="s">
        <v>200</v>
      </c>
      <c r="AH28" s="977" t="s">
        <v>164</v>
      </c>
      <c r="AI28" s="977" t="s">
        <v>197</v>
      </c>
      <c r="AJ28" s="981"/>
      <c r="AK28" s="236">
        <f t="shared" si="0"/>
        <v>8</v>
      </c>
      <c r="AL28" s="235">
        <f t="shared" si="1"/>
        <v>1</v>
      </c>
      <c r="AM28" s="235">
        <f t="shared" si="2"/>
        <v>3</v>
      </c>
      <c r="AN28" s="235">
        <f t="shared" si="3"/>
        <v>3</v>
      </c>
      <c r="AO28" s="237">
        <f t="shared" si="4"/>
        <v>4</v>
      </c>
      <c r="AP28" s="905">
        <f t="shared" si="5"/>
        <v>156</v>
      </c>
      <c r="AQ28" s="906">
        <f t="shared" si="6"/>
        <v>39</v>
      </c>
      <c r="AR28" s="907">
        <v>1</v>
      </c>
      <c r="AS28" s="898"/>
      <c r="AT28" s="898"/>
    </row>
    <row r="29" spans="1:46" s="899" customFormat="1" ht="13.5" customHeight="1">
      <c r="A29" s="912" t="s">
        <v>77</v>
      </c>
      <c r="B29" s="871" t="s">
        <v>152</v>
      </c>
      <c r="C29" s="481" t="s">
        <v>302</v>
      </c>
      <c r="D29" s="985" t="s">
        <v>554</v>
      </c>
      <c r="E29" s="901"/>
      <c r="F29" s="977" t="s">
        <v>164</v>
      </c>
      <c r="G29" s="977" t="s">
        <v>195</v>
      </c>
      <c r="H29" s="977" t="s">
        <v>197</v>
      </c>
      <c r="I29" s="977" t="s">
        <v>197</v>
      </c>
      <c r="J29" s="977" t="s">
        <v>164</v>
      </c>
      <c r="K29" s="978" t="s">
        <v>199</v>
      </c>
      <c r="L29" s="977" t="s">
        <v>196</v>
      </c>
      <c r="M29" s="977" t="s">
        <v>197</v>
      </c>
      <c r="N29" s="977" t="s">
        <v>164</v>
      </c>
      <c r="O29" s="979" t="s">
        <v>200</v>
      </c>
      <c r="P29" s="977" t="s">
        <v>164</v>
      </c>
      <c r="Q29" s="977" t="s">
        <v>197</v>
      </c>
      <c r="R29" s="977" t="s">
        <v>197</v>
      </c>
      <c r="S29" s="977" t="s">
        <v>197</v>
      </c>
      <c r="T29" s="978" t="s">
        <v>199</v>
      </c>
      <c r="U29" s="977" t="s">
        <v>164</v>
      </c>
      <c r="V29" s="977" t="s">
        <v>195</v>
      </c>
      <c r="W29" s="977" t="s">
        <v>197</v>
      </c>
      <c r="X29" s="978" t="s">
        <v>199</v>
      </c>
      <c r="Y29" s="978" t="s">
        <v>199</v>
      </c>
      <c r="Z29" s="977" t="s">
        <v>164</v>
      </c>
      <c r="AA29" s="979" t="s">
        <v>200</v>
      </c>
      <c r="AB29" s="977" t="s">
        <v>164</v>
      </c>
      <c r="AC29" s="977" t="s">
        <v>164</v>
      </c>
      <c r="AD29" s="977" t="s">
        <v>196</v>
      </c>
      <c r="AE29" s="977" t="s">
        <v>196</v>
      </c>
      <c r="AF29" s="978" t="s">
        <v>199</v>
      </c>
      <c r="AG29" s="977" t="s">
        <v>164</v>
      </c>
      <c r="AH29" s="979" t="s">
        <v>200</v>
      </c>
      <c r="AI29" s="979" t="s">
        <v>200</v>
      </c>
      <c r="AJ29" s="980"/>
      <c r="AK29" s="236">
        <f t="shared" si="0"/>
        <v>7</v>
      </c>
      <c r="AL29" s="235">
        <f t="shared" si="1"/>
        <v>2</v>
      </c>
      <c r="AM29" s="235">
        <f t="shared" si="2"/>
        <v>3</v>
      </c>
      <c r="AN29" s="235">
        <f t="shared" si="3"/>
        <v>5</v>
      </c>
      <c r="AO29" s="237">
        <f t="shared" si="4"/>
        <v>4</v>
      </c>
      <c r="AP29" s="905">
        <f t="shared" si="5"/>
        <v>168</v>
      </c>
      <c r="AQ29" s="906">
        <f t="shared" si="6"/>
        <v>42</v>
      </c>
      <c r="AR29" s="907">
        <v>1</v>
      </c>
      <c r="AS29" s="898"/>
      <c r="AT29" s="898"/>
    </row>
    <row r="30" spans="1:46" s="899" customFormat="1" ht="13.5" customHeight="1">
      <c r="A30" s="912" t="s">
        <v>77</v>
      </c>
      <c r="B30" s="871" t="s">
        <v>152</v>
      </c>
      <c r="C30" s="235" t="s">
        <v>79</v>
      </c>
      <c r="D30" s="985" t="s">
        <v>556</v>
      </c>
      <c r="E30" s="901"/>
      <c r="F30" s="978" t="s">
        <v>199</v>
      </c>
      <c r="G30" s="978" t="s">
        <v>199</v>
      </c>
      <c r="H30" s="977" t="s">
        <v>164</v>
      </c>
      <c r="I30" s="978" t="s">
        <v>199</v>
      </c>
      <c r="J30" s="977" t="s">
        <v>196</v>
      </c>
      <c r="K30" s="977" t="s">
        <v>197</v>
      </c>
      <c r="L30" s="977" t="s">
        <v>197</v>
      </c>
      <c r="M30" s="977" t="s">
        <v>164</v>
      </c>
      <c r="N30" s="979" t="s">
        <v>200</v>
      </c>
      <c r="O30" s="979" t="s">
        <v>200</v>
      </c>
      <c r="P30" s="977" t="s">
        <v>164</v>
      </c>
      <c r="Q30" s="977" t="s">
        <v>196</v>
      </c>
      <c r="R30" s="977" t="s">
        <v>196</v>
      </c>
      <c r="S30" s="977" t="s">
        <v>164</v>
      </c>
      <c r="T30" s="977" t="s">
        <v>197</v>
      </c>
      <c r="U30" s="977" t="s">
        <v>195</v>
      </c>
      <c r="V30" s="977" t="s">
        <v>197</v>
      </c>
      <c r="W30" s="977" t="s">
        <v>164</v>
      </c>
      <c r="X30" s="977" t="s">
        <v>197</v>
      </c>
      <c r="Y30" s="977" t="s">
        <v>196</v>
      </c>
      <c r="Z30" s="977" t="s">
        <v>196</v>
      </c>
      <c r="AA30" s="978" t="s">
        <v>199</v>
      </c>
      <c r="AB30" s="977" t="s">
        <v>164</v>
      </c>
      <c r="AC30" s="979" t="s">
        <v>200</v>
      </c>
      <c r="AD30" s="979" t="s">
        <v>200</v>
      </c>
      <c r="AE30" s="977" t="s">
        <v>164</v>
      </c>
      <c r="AF30" s="977" t="s">
        <v>196</v>
      </c>
      <c r="AG30" s="977" t="s">
        <v>195</v>
      </c>
      <c r="AH30" s="977" t="s">
        <v>164</v>
      </c>
      <c r="AI30" s="977" t="s">
        <v>164</v>
      </c>
      <c r="AJ30" s="980"/>
      <c r="AK30" s="236">
        <f>COUNTIF(F30:AJ30,"早")</f>
        <v>5</v>
      </c>
      <c r="AL30" s="235">
        <f>COUNTIF(F30:AJ30,"普")</f>
        <v>2</v>
      </c>
      <c r="AM30" s="235">
        <f>COUNTIF(F30:AJ30,"中")</f>
        <v>6</v>
      </c>
      <c r="AN30" s="235">
        <f>COUNTIF(F30:AJ30,"遅")</f>
        <v>4</v>
      </c>
      <c r="AO30" s="237">
        <f>COUNTIF(F30:AJ30,"夜")</f>
        <v>4</v>
      </c>
      <c r="AP30" s="905">
        <f t="shared" si="5"/>
        <v>168</v>
      </c>
      <c r="AQ30" s="906">
        <f t="shared" si="6"/>
        <v>42</v>
      </c>
      <c r="AR30" s="907">
        <v>1</v>
      </c>
      <c r="AS30" s="898"/>
      <c r="AT30" s="898"/>
    </row>
    <row r="31" spans="1:46" s="899" customFormat="1" ht="13.5" customHeight="1" thickBot="1">
      <c r="A31" s="912" t="s">
        <v>77</v>
      </c>
      <c r="B31" s="913" t="s">
        <v>162</v>
      </c>
      <c r="C31" s="603" t="s">
        <v>302</v>
      </c>
      <c r="D31" s="986" t="s">
        <v>558</v>
      </c>
      <c r="E31" s="914"/>
      <c r="F31" s="987" t="s">
        <v>164</v>
      </c>
      <c r="G31" s="987" t="s">
        <v>170</v>
      </c>
      <c r="H31" s="987" t="s">
        <v>170</v>
      </c>
      <c r="I31" s="987" t="s">
        <v>170</v>
      </c>
      <c r="J31" s="987" t="s">
        <v>164</v>
      </c>
      <c r="K31" s="987" t="s">
        <v>164</v>
      </c>
      <c r="L31" s="987" t="s">
        <v>170</v>
      </c>
      <c r="M31" s="987" t="s">
        <v>170</v>
      </c>
      <c r="N31" s="987" t="s">
        <v>170</v>
      </c>
      <c r="O31" s="987" t="s">
        <v>170</v>
      </c>
      <c r="P31" s="987" t="s">
        <v>170</v>
      </c>
      <c r="Q31" s="987" t="s">
        <v>164</v>
      </c>
      <c r="R31" s="987" t="s">
        <v>164</v>
      </c>
      <c r="S31" s="987" t="s">
        <v>164</v>
      </c>
      <c r="T31" s="987" t="s">
        <v>170</v>
      </c>
      <c r="U31" s="987" t="s">
        <v>170</v>
      </c>
      <c r="V31" s="987" t="s">
        <v>170</v>
      </c>
      <c r="W31" s="987" t="s">
        <v>170</v>
      </c>
      <c r="X31" s="987" t="s">
        <v>164</v>
      </c>
      <c r="Y31" s="987" t="s">
        <v>164</v>
      </c>
      <c r="Z31" s="987" t="s">
        <v>170</v>
      </c>
      <c r="AA31" s="987" t="s">
        <v>170</v>
      </c>
      <c r="AB31" s="987" t="s">
        <v>170</v>
      </c>
      <c r="AC31" s="987" t="s">
        <v>170</v>
      </c>
      <c r="AD31" s="987" t="s">
        <v>170</v>
      </c>
      <c r="AE31" s="987" t="s">
        <v>164</v>
      </c>
      <c r="AF31" s="987" t="s">
        <v>164</v>
      </c>
      <c r="AG31" s="987" t="s">
        <v>170</v>
      </c>
      <c r="AH31" s="987" t="s">
        <v>170</v>
      </c>
      <c r="AI31" s="987" t="s">
        <v>170</v>
      </c>
      <c r="AJ31" s="988"/>
      <c r="AK31" s="488">
        <f t="shared" si="0"/>
        <v>0</v>
      </c>
      <c r="AL31" s="269">
        <f t="shared" si="1"/>
        <v>0</v>
      </c>
      <c r="AM31" s="269">
        <f t="shared" si="2"/>
        <v>0</v>
      </c>
      <c r="AN31" s="269">
        <f t="shared" si="3"/>
        <v>0</v>
      </c>
      <c r="AO31" s="270">
        <f t="shared" si="4"/>
        <v>0</v>
      </c>
      <c r="AP31" s="905">
        <f t="shared" si="5"/>
        <v>120</v>
      </c>
      <c r="AQ31" s="906">
        <f t="shared" si="6"/>
        <v>30</v>
      </c>
      <c r="AR31" s="989">
        <f>AQ31/Q$49*M$53/Q$57</f>
        <v>0.75</v>
      </c>
      <c r="AS31" s="898"/>
      <c r="AT31" s="898"/>
    </row>
    <row r="32" spans="1:46" s="899" customFormat="1" ht="13.5" customHeight="1" thickBot="1">
      <c r="A32" s="920"/>
      <c r="B32" s="921"/>
      <c r="C32" s="921"/>
      <c r="D32" s="296"/>
      <c r="E32" s="273"/>
      <c r="F32" s="174"/>
      <c r="G32" s="174"/>
      <c r="H32" s="174"/>
      <c r="I32" s="174"/>
      <c r="J32" s="174"/>
      <c r="K32" s="174"/>
      <c r="L32" s="175"/>
      <c r="M32" s="174"/>
      <c r="N32" s="174"/>
      <c r="O32" s="174"/>
      <c r="P32" s="174"/>
      <c r="Q32" s="174"/>
      <c r="R32" s="174"/>
      <c r="S32" s="175"/>
      <c r="T32" s="174"/>
      <c r="U32" s="174"/>
      <c r="V32" s="174"/>
      <c r="W32" s="174"/>
      <c r="X32" s="174"/>
      <c r="Y32" s="174"/>
      <c r="Z32" s="175"/>
      <c r="AA32" s="174"/>
      <c r="AB32" s="174"/>
      <c r="AC32" s="174"/>
      <c r="AD32" s="174"/>
      <c r="AE32" s="174"/>
      <c r="AF32" s="174"/>
      <c r="AG32" s="174"/>
      <c r="AH32" s="174"/>
      <c r="AI32" s="174"/>
      <c r="AJ32" s="289"/>
      <c r="AK32" s="1136" t="s">
        <v>176</v>
      </c>
      <c r="AL32" s="1137"/>
      <c r="AM32" s="1137"/>
      <c r="AN32" s="1137"/>
      <c r="AO32" s="1137"/>
      <c r="AP32" s="1138"/>
      <c r="AQ32" s="990" t="s">
        <v>174</v>
      </c>
      <c r="AR32" s="991" t="s">
        <v>173</v>
      </c>
      <c r="AS32" s="898"/>
      <c r="AT32" s="898"/>
    </row>
    <row r="33" spans="1:47" s="899" customFormat="1" ht="13.5" customHeight="1">
      <c r="A33" s="924"/>
      <c r="B33" s="925"/>
      <c r="C33" s="925"/>
      <c r="D33" s="992" t="s">
        <v>59</v>
      </c>
      <c r="E33" s="948" t="str">
        <f aca="true" t="shared" si="7" ref="E33:E46">AK33</f>
        <v>早</v>
      </c>
      <c r="F33" s="1044">
        <f aca="true" t="shared" si="8" ref="F33:AJ33">COUNTIF(F7:F31,"早")</f>
        <v>5</v>
      </c>
      <c r="G33" s="1044">
        <f t="shared" si="8"/>
        <v>3</v>
      </c>
      <c r="H33" s="1044">
        <f t="shared" si="8"/>
        <v>4</v>
      </c>
      <c r="I33" s="1044">
        <f t="shared" si="8"/>
        <v>4</v>
      </c>
      <c r="J33" s="1044">
        <f t="shared" si="8"/>
        <v>5</v>
      </c>
      <c r="K33" s="1044">
        <f t="shared" si="8"/>
        <v>5</v>
      </c>
      <c r="L33" s="1044">
        <f t="shared" si="8"/>
        <v>4</v>
      </c>
      <c r="M33" s="1044">
        <f t="shared" si="8"/>
        <v>4</v>
      </c>
      <c r="N33" s="1044">
        <f t="shared" si="8"/>
        <v>4</v>
      </c>
      <c r="O33" s="1044">
        <f t="shared" si="8"/>
        <v>4</v>
      </c>
      <c r="P33" s="1044">
        <f t="shared" si="8"/>
        <v>4</v>
      </c>
      <c r="Q33" s="1044">
        <f t="shared" si="8"/>
        <v>5</v>
      </c>
      <c r="R33" s="1044">
        <f t="shared" si="8"/>
        <v>5</v>
      </c>
      <c r="S33" s="1044">
        <f t="shared" si="8"/>
        <v>5</v>
      </c>
      <c r="T33" s="1044">
        <f t="shared" si="8"/>
        <v>4</v>
      </c>
      <c r="U33" s="1044">
        <f t="shared" si="8"/>
        <v>4</v>
      </c>
      <c r="V33" s="1044">
        <f t="shared" si="8"/>
        <v>4</v>
      </c>
      <c r="W33" s="1044">
        <f t="shared" si="8"/>
        <v>4</v>
      </c>
      <c r="X33" s="1044">
        <f t="shared" si="8"/>
        <v>5</v>
      </c>
      <c r="Y33" s="1044">
        <f t="shared" si="8"/>
        <v>5</v>
      </c>
      <c r="Z33" s="1044">
        <f t="shared" si="8"/>
        <v>3</v>
      </c>
      <c r="AA33" s="1044">
        <f t="shared" si="8"/>
        <v>4</v>
      </c>
      <c r="AB33" s="1044">
        <f t="shared" si="8"/>
        <v>3</v>
      </c>
      <c r="AC33" s="1044">
        <f t="shared" si="8"/>
        <v>4</v>
      </c>
      <c r="AD33" s="1044">
        <f t="shared" si="8"/>
        <v>4</v>
      </c>
      <c r="AE33" s="1044">
        <f t="shared" si="8"/>
        <v>5</v>
      </c>
      <c r="AF33" s="1044">
        <f t="shared" si="8"/>
        <v>4</v>
      </c>
      <c r="AG33" s="1044">
        <f t="shared" si="8"/>
        <v>3</v>
      </c>
      <c r="AH33" s="1044">
        <f t="shared" si="8"/>
        <v>4</v>
      </c>
      <c r="AI33" s="1044">
        <f t="shared" si="8"/>
        <v>4</v>
      </c>
      <c r="AJ33" s="1045">
        <f t="shared" si="8"/>
        <v>0</v>
      </c>
      <c r="AK33" s="240" t="str">
        <f aca="true" t="shared" si="9" ref="AK33:AK45">AQ33</f>
        <v>早</v>
      </c>
      <c r="AL33" s="1135">
        <v>0.2916666666666667</v>
      </c>
      <c r="AM33" s="1135"/>
      <c r="AN33" s="225" t="s">
        <v>116</v>
      </c>
      <c r="AO33" s="1142">
        <v>0.65625</v>
      </c>
      <c r="AP33" s="1143"/>
      <c r="AQ33" s="886" t="s">
        <v>165</v>
      </c>
      <c r="AR33" s="793">
        <v>8</v>
      </c>
      <c r="AS33" s="898"/>
      <c r="AT33" s="898"/>
      <c r="AU33" s="898"/>
    </row>
    <row r="34" spans="1:47" s="899" customFormat="1" ht="13.5" customHeight="1">
      <c r="A34" s="924"/>
      <c r="B34" s="925"/>
      <c r="C34" s="925"/>
      <c r="D34" s="992" t="s">
        <v>61</v>
      </c>
      <c r="E34" s="948" t="str">
        <f t="shared" si="7"/>
        <v>普</v>
      </c>
      <c r="F34" s="1044">
        <f aca="true" t="shared" si="10" ref="F34:AJ34">COUNTIF(F7:F31,"普")</f>
        <v>2</v>
      </c>
      <c r="G34" s="1044">
        <f t="shared" si="10"/>
        <v>3</v>
      </c>
      <c r="H34" s="1044">
        <f t="shared" si="10"/>
        <v>2</v>
      </c>
      <c r="I34" s="1044">
        <f t="shared" si="10"/>
        <v>1</v>
      </c>
      <c r="J34" s="1044">
        <f t="shared" si="10"/>
        <v>1</v>
      </c>
      <c r="K34" s="1044">
        <f t="shared" si="10"/>
        <v>2</v>
      </c>
      <c r="L34" s="1044">
        <f t="shared" si="10"/>
        <v>4</v>
      </c>
      <c r="M34" s="1044">
        <f t="shared" si="10"/>
        <v>2</v>
      </c>
      <c r="N34" s="1044">
        <f t="shared" si="10"/>
        <v>3</v>
      </c>
      <c r="O34" s="1044">
        <f t="shared" si="10"/>
        <v>2</v>
      </c>
      <c r="P34" s="1044">
        <f t="shared" si="10"/>
        <v>2</v>
      </c>
      <c r="Q34" s="1044">
        <f t="shared" si="10"/>
        <v>2</v>
      </c>
      <c r="R34" s="1044">
        <f t="shared" si="10"/>
        <v>1</v>
      </c>
      <c r="S34" s="1044">
        <f t="shared" si="10"/>
        <v>1</v>
      </c>
      <c r="T34" s="1044">
        <f t="shared" si="10"/>
        <v>7</v>
      </c>
      <c r="U34" s="1044">
        <f t="shared" si="10"/>
        <v>4</v>
      </c>
      <c r="V34" s="1044">
        <f t="shared" si="10"/>
        <v>1</v>
      </c>
      <c r="W34" s="1044">
        <f t="shared" si="10"/>
        <v>1</v>
      </c>
      <c r="X34" s="1044">
        <f t="shared" si="10"/>
        <v>1</v>
      </c>
      <c r="Y34" s="1044">
        <f t="shared" si="10"/>
        <v>1</v>
      </c>
      <c r="Z34" s="1044">
        <f t="shared" si="10"/>
        <v>3</v>
      </c>
      <c r="AA34" s="1044">
        <f t="shared" si="10"/>
        <v>2</v>
      </c>
      <c r="AB34" s="1044">
        <f t="shared" si="10"/>
        <v>2</v>
      </c>
      <c r="AC34" s="1044">
        <f t="shared" si="10"/>
        <v>2</v>
      </c>
      <c r="AD34" s="1044">
        <f t="shared" si="10"/>
        <v>3</v>
      </c>
      <c r="AE34" s="1044">
        <f t="shared" si="10"/>
        <v>1</v>
      </c>
      <c r="AF34" s="1044">
        <f t="shared" si="10"/>
        <v>1</v>
      </c>
      <c r="AG34" s="1044">
        <f t="shared" si="10"/>
        <v>2</v>
      </c>
      <c r="AH34" s="1044">
        <f t="shared" si="10"/>
        <v>2</v>
      </c>
      <c r="AI34" s="1044">
        <f t="shared" si="10"/>
        <v>1</v>
      </c>
      <c r="AJ34" s="1045">
        <f t="shared" si="10"/>
        <v>0</v>
      </c>
      <c r="AK34" s="240" t="str">
        <f t="shared" si="9"/>
        <v>普</v>
      </c>
      <c r="AL34" s="1135">
        <v>0.3541666666666667</v>
      </c>
      <c r="AM34" s="1135"/>
      <c r="AN34" s="225" t="s">
        <v>116</v>
      </c>
      <c r="AO34" s="1142">
        <v>0.71875</v>
      </c>
      <c r="AP34" s="1143"/>
      <c r="AQ34" s="1059" t="s">
        <v>168</v>
      </c>
      <c r="AR34" s="793">
        <v>8</v>
      </c>
      <c r="AS34" s="898"/>
      <c r="AT34" s="898"/>
      <c r="AU34" s="898"/>
    </row>
    <row r="35" spans="1:47" s="899" customFormat="1" ht="13.5" customHeight="1">
      <c r="A35" s="924"/>
      <c r="B35" s="925"/>
      <c r="C35" s="925"/>
      <c r="D35" s="934"/>
      <c r="E35" s="948" t="str">
        <f t="shared" si="7"/>
        <v>中</v>
      </c>
      <c r="F35" s="1044">
        <f aca="true" t="shared" si="11" ref="F35:AJ35">COUNTIF(F7:F31,"中")</f>
        <v>3</v>
      </c>
      <c r="G35" s="1044">
        <f t="shared" si="11"/>
        <v>3</v>
      </c>
      <c r="H35" s="1044">
        <f t="shared" si="11"/>
        <v>3</v>
      </c>
      <c r="I35" s="1044">
        <f t="shared" si="11"/>
        <v>4</v>
      </c>
      <c r="J35" s="1044">
        <f t="shared" si="11"/>
        <v>4</v>
      </c>
      <c r="K35" s="1044">
        <f t="shared" si="11"/>
        <v>3</v>
      </c>
      <c r="L35" s="1044">
        <f t="shared" si="11"/>
        <v>3</v>
      </c>
      <c r="M35" s="1044">
        <f t="shared" si="11"/>
        <v>3</v>
      </c>
      <c r="N35" s="1044">
        <f t="shared" si="11"/>
        <v>3</v>
      </c>
      <c r="O35" s="1044">
        <f t="shared" si="11"/>
        <v>3</v>
      </c>
      <c r="P35" s="1044">
        <f t="shared" si="11"/>
        <v>3</v>
      </c>
      <c r="Q35" s="1044">
        <f t="shared" si="11"/>
        <v>3</v>
      </c>
      <c r="R35" s="1044">
        <f t="shared" si="11"/>
        <v>3</v>
      </c>
      <c r="S35" s="1044">
        <f t="shared" si="11"/>
        <v>4</v>
      </c>
      <c r="T35" s="1044">
        <f t="shared" si="11"/>
        <v>3</v>
      </c>
      <c r="U35" s="1044">
        <f t="shared" si="11"/>
        <v>3</v>
      </c>
      <c r="V35" s="1044">
        <f t="shared" si="11"/>
        <v>3</v>
      </c>
      <c r="W35" s="1044">
        <f t="shared" si="11"/>
        <v>4</v>
      </c>
      <c r="X35" s="1044">
        <f t="shared" si="11"/>
        <v>3</v>
      </c>
      <c r="Y35" s="1044">
        <f t="shared" si="11"/>
        <v>4</v>
      </c>
      <c r="Z35" s="1044">
        <f t="shared" si="11"/>
        <v>3</v>
      </c>
      <c r="AA35" s="1044">
        <f t="shared" si="11"/>
        <v>3</v>
      </c>
      <c r="AB35" s="1044">
        <f t="shared" si="11"/>
        <v>3</v>
      </c>
      <c r="AC35" s="1044">
        <f t="shared" si="11"/>
        <v>3</v>
      </c>
      <c r="AD35" s="1044">
        <f t="shared" si="11"/>
        <v>3</v>
      </c>
      <c r="AE35" s="1044">
        <f t="shared" si="11"/>
        <v>3</v>
      </c>
      <c r="AF35" s="1044">
        <f t="shared" si="11"/>
        <v>4</v>
      </c>
      <c r="AG35" s="1044">
        <f t="shared" si="11"/>
        <v>3</v>
      </c>
      <c r="AH35" s="1044">
        <f t="shared" si="11"/>
        <v>3</v>
      </c>
      <c r="AI35" s="1044">
        <f t="shared" si="11"/>
        <v>4</v>
      </c>
      <c r="AJ35" s="1045">
        <f t="shared" si="11"/>
        <v>0</v>
      </c>
      <c r="AK35" s="240" t="str">
        <f t="shared" si="9"/>
        <v>中</v>
      </c>
      <c r="AL35" s="1135">
        <v>0.4583333333333333</v>
      </c>
      <c r="AM35" s="1135"/>
      <c r="AN35" s="225" t="s">
        <v>116</v>
      </c>
      <c r="AO35" s="1142">
        <v>0.8229166666666666</v>
      </c>
      <c r="AP35" s="1143"/>
      <c r="AQ35" s="1059" t="s">
        <v>166</v>
      </c>
      <c r="AR35" s="793">
        <v>8</v>
      </c>
      <c r="AS35" s="898"/>
      <c r="AT35" s="898"/>
      <c r="AU35" s="898"/>
    </row>
    <row r="36" spans="1:47" s="899" customFormat="1" ht="13.5" customHeight="1">
      <c r="A36" s="924"/>
      <c r="B36" s="925"/>
      <c r="C36" s="925"/>
      <c r="D36" s="934"/>
      <c r="E36" s="1053" t="str">
        <f t="shared" si="7"/>
        <v>遅</v>
      </c>
      <c r="F36" s="1054">
        <f aca="true" t="shared" si="12" ref="F36:AJ36">COUNTIF(F7:F31,"遅")</f>
        <v>3</v>
      </c>
      <c r="G36" s="1054">
        <f t="shared" si="12"/>
        <v>3</v>
      </c>
      <c r="H36" s="1054">
        <f t="shared" si="12"/>
        <v>3</v>
      </c>
      <c r="I36" s="1054">
        <f t="shared" si="12"/>
        <v>3</v>
      </c>
      <c r="J36" s="1054">
        <f t="shared" si="12"/>
        <v>3</v>
      </c>
      <c r="K36" s="1054">
        <f t="shared" si="12"/>
        <v>3</v>
      </c>
      <c r="L36" s="1054">
        <f t="shared" si="12"/>
        <v>3</v>
      </c>
      <c r="M36" s="1054">
        <f t="shared" si="12"/>
        <v>3</v>
      </c>
      <c r="N36" s="1054">
        <f t="shared" si="12"/>
        <v>3</v>
      </c>
      <c r="O36" s="1054">
        <f t="shared" si="12"/>
        <v>3</v>
      </c>
      <c r="P36" s="1054">
        <f t="shared" si="12"/>
        <v>3</v>
      </c>
      <c r="Q36" s="1054">
        <f t="shared" si="12"/>
        <v>3</v>
      </c>
      <c r="R36" s="1054">
        <f t="shared" si="12"/>
        <v>3</v>
      </c>
      <c r="S36" s="1054">
        <f t="shared" si="12"/>
        <v>3</v>
      </c>
      <c r="T36" s="1054">
        <f t="shared" si="12"/>
        <v>3</v>
      </c>
      <c r="U36" s="1054">
        <f t="shared" si="12"/>
        <v>3</v>
      </c>
      <c r="V36" s="1054">
        <f t="shared" si="12"/>
        <v>3</v>
      </c>
      <c r="W36" s="1054">
        <f t="shared" si="12"/>
        <v>3</v>
      </c>
      <c r="X36" s="1054">
        <f t="shared" si="12"/>
        <v>3</v>
      </c>
      <c r="Y36" s="1054">
        <f t="shared" si="12"/>
        <v>3</v>
      </c>
      <c r="Z36" s="1054">
        <f t="shared" si="12"/>
        <v>3</v>
      </c>
      <c r="AA36" s="1054">
        <f t="shared" si="12"/>
        <v>3</v>
      </c>
      <c r="AB36" s="1054">
        <f t="shared" si="12"/>
        <v>3</v>
      </c>
      <c r="AC36" s="1054">
        <f t="shared" si="12"/>
        <v>3</v>
      </c>
      <c r="AD36" s="1054">
        <f t="shared" si="12"/>
        <v>3</v>
      </c>
      <c r="AE36" s="1054">
        <f t="shared" si="12"/>
        <v>3</v>
      </c>
      <c r="AF36" s="1054">
        <f t="shared" si="12"/>
        <v>3</v>
      </c>
      <c r="AG36" s="1054">
        <f t="shared" si="12"/>
        <v>3</v>
      </c>
      <c r="AH36" s="1054">
        <f t="shared" si="12"/>
        <v>3</v>
      </c>
      <c r="AI36" s="1054">
        <f t="shared" si="12"/>
        <v>3</v>
      </c>
      <c r="AJ36" s="1055">
        <f t="shared" si="12"/>
        <v>0</v>
      </c>
      <c r="AK36" s="532" t="str">
        <f t="shared" si="9"/>
        <v>遅</v>
      </c>
      <c r="AL36" s="1156">
        <v>0.6458333333333334</v>
      </c>
      <c r="AM36" s="1156"/>
      <c r="AN36" s="533" t="s">
        <v>116</v>
      </c>
      <c r="AO36" s="1144">
        <v>0.010416666666666666</v>
      </c>
      <c r="AP36" s="1145"/>
      <c r="AQ36" s="1059" t="s">
        <v>167</v>
      </c>
      <c r="AR36" s="793">
        <v>8</v>
      </c>
      <c r="AS36" s="898"/>
      <c r="AT36" s="898"/>
      <c r="AU36" s="898"/>
    </row>
    <row r="37" spans="1:47" s="899" customFormat="1" ht="13.5" customHeight="1">
      <c r="A37" s="924"/>
      <c r="B37" s="925"/>
      <c r="C37" s="925"/>
      <c r="D37" s="934"/>
      <c r="E37" s="1056" t="str">
        <f t="shared" si="7"/>
        <v>夜</v>
      </c>
      <c r="F37" s="1042">
        <f aca="true" t="shared" si="13" ref="F37:AJ37">COUNTIF(F7:F31,"夜")</f>
        <v>3</v>
      </c>
      <c r="G37" s="1042">
        <f t="shared" si="13"/>
        <v>3</v>
      </c>
      <c r="H37" s="1042">
        <f t="shared" si="13"/>
        <v>3</v>
      </c>
      <c r="I37" s="1042">
        <f t="shared" si="13"/>
        <v>3</v>
      </c>
      <c r="J37" s="1042">
        <f t="shared" si="13"/>
        <v>3</v>
      </c>
      <c r="K37" s="1042">
        <f t="shared" si="13"/>
        <v>3</v>
      </c>
      <c r="L37" s="1042">
        <f t="shared" si="13"/>
        <v>3</v>
      </c>
      <c r="M37" s="1042">
        <f t="shared" si="13"/>
        <v>3</v>
      </c>
      <c r="N37" s="1042">
        <f t="shared" si="13"/>
        <v>3</v>
      </c>
      <c r="O37" s="1042">
        <f t="shared" si="13"/>
        <v>3</v>
      </c>
      <c r="P37" s="1042">
        <f t="shared" si="13"/>
        <v>3</v>
      </c>
      <c r="Q37" s="1042">
        <f t="shared" si="13"/>
        <v>3</v>
      </c>
      <c r="R37" s="1042">
        <f t="shared" si="13"/>
        <v>3</v>
      </c>
      <c r="S37" s="1042">
        <f t="shared" si="13"/>
        <v>3</v>
      </c>
      <c r="T37" s="1042">
        <f t="shared" si="13"/>
        <v>3</v>
      </c>
      <c r="U37" s="1042">
        <f t="shared" si="13"/>
        <v>3</v>
      </c>
      <c r="V37" s="1042">
        <f t="shared" si="13"/>
        <v>3</v>
      </c>
      <c r="W37" s="1042">
        <f t="shared" si="13"/>
        <v>3</v>
      </c>
      <c r="X37" s="1042">
        <f t="shared" si="13"/>
        <v>3</v>
      </c>
      <c r="Y37" s="1042">
        <f t="shared" si="13"/>
        <v>3</v>
      </c>
      <c r="Z37" s="1042">
        <f t="shared" si="13"/>
        <v>3</v>
      </c>
      <c r="AA37" s="1042">
        <f t="shared" si="13"/>
        <v>3</v>
      </c>
      <c r="AB37" s="1042">
        <f t="shared" si="13"/>
        <v>3</v>
      </c>
      <c r="AC37" s="1042">
        <f t="shared" si="13"/>
        <v>3</v>
      </c>
      <c r="AD37" s="1042">
        <f t="shared" si="13"/>
        <v>3</v>
      </c>
      <c r="AE37" s="1042">
        <f t="shared" si="13"/>
        <v>3</v>
      </c>
      <c r="AF37" s="1042">
        <f t="shared" si="13"/>
        <v>3</v>
      </c>
      <c r="AG37" s="1042">
        <f t="shared" si="13"/>
        <v>3</v>
      </c>
      <c r="AH37" s="1042">
        <f t="shared" si="13"/>
        <v>3</v>
      </c>
      <c r="AI37" s="1042">
        <f t="shared" si="13"/>
        <v>3</v>
      </c>
      <c r="AJ37" s="1043">
        <f t="shared" si="13"/>
        <v>0</v>
      </c>
      <c r="AK37" s="528" t="str">
        <f t="shared" si="9"/>
        <v>夜</v>
      </c>
      <c r="AL37" s="1148">
        <v>0</v>
      </c>
      <c r="AM37" s="1148"/>
      <c r="AN37" s="529" t="s">
        <v>116</v>
      </c>
      <c r="AO37" s="1149">
        <v>0.3645833333333333</v>
      </c>
      <c r="AP37" s="1150"/>
      <c r="AQ37" s="1059" t="s">
        <v>169</v>
      </c>
      <c r="AR37" s="793">
        <v>8</v>
      </c>
      <c r="AS37" s="898"/>
      <c r="AT37" s="898"/>
      <c r="AU37" s="898"/>
    </row>
    <row r="38" spans="1:47" s="899" customFormat="1" ht="13.5" customHeight="1">
      <c r="A38" s="924"/>
      <c r="B38" s="925"/>
      <c r="C38" s="925"/>
      <c r="D38" s="934"/>
      <c r="E38" s="948" t="str">
        <f t="shared" si="7"/>
        <v>遅F</v>
      </c>
      <c r="F38" s="1044">
        <f aca="true" t="shared" si="14" ref="F38:AJ38">COUNTIF(F7:F31,"遅F")</f>
        <v>0</v>
      </c>
      <c r="G38" s="1044">
        <f t="shared" si="14"/>
        <v>0</v>
      </c>
      <c r="H38" s="1044">
        <f t="shared" si="14"/>
        <v>0</v>
      </c>
      <c r="I38" s="1044">
        <f t="shared" si="14"/>
        <v>0</v>
      </c>
      <c r="J38" s="1044">
        <f t="shared" si="14"/>
        <v>0</v>
      </c>
      <c r="K38" s="1044">
        <f t="shared" si="14"/>
        <v>0</v>
      </c>
      <c r="L38" s="1044">
        <f t="shared" si="14"/>
        <v>0</v>
      </c>
      <c r="M38" s="1044">
        <f t="shared" si="14"/>
        <v>0</v>
      </c>
      <c r="N38" s="1044">
        <f t="shared" si="14"/>
        <v>0</v>
      </c>
      <c r="O38" s="1044">
        <f t="shared" si="14"/>
        <v>0</v>
      </c>
      <c r="P38" s="1044">
        <f t="shared" si="14"/>
        <v>0</v>
      </c>
      <c r="Q38" s="1044">
        <f t="shared" si="14"/>
        <v>0</v>
      </c>
      <c r="R38" s="1044">
        <f t="shared" si="14"/>
        <v>0</v>
      </c>
      <c r="S38" s="1044">
        <f t="shared" si="14"/>
        <v>0</v>
      </c>
      <c r="T38" s="1044">
        <f t="shared" si="14"/>
        <v>0</v>
      </c>
      <c r="U38" s="1044">
        <f t="shared" si="14"/>
        <v>0</v>
      </c>
      <c r="V38" s="1044">
        <f t="shared" si="14"/>
        <v>0</v>
      </c>
      <c r="W38" s="1044">
        <f t="shared" si="14"/>
        <v>0</v>
      </c>
      <c r="X38" s="1044">
        <f t="shared" si="14"/>
        <v>0</v>
      </c>
      <c r="Y38" s="1044">
        <f t="shared" si="14"/>
        <v>0</v>
      </c>
      <c r="Z38" s="1044">
        <f t="shared" si="14"/>
        <v>0</v>
      </c>
      <c r="AA38" s="1044">
        <f t="shared" si="14"/>
        <v>0</v>
      </c>
      <c r="AB38" s="1044">
        <f t="shared" si="14"/>
        <v>0</v>
      </c>
      <c r="AC38" s="1044">
        <f t="shared" si="14"/>
        <v>0</v>
      </c>
      <c r="AD38" s="1044">
        <f t="shared" si="14"/>
        <v>0</v>
      </c>
      <c r="AE38" s="1044">
        <f t="shared" si="14"/>
        <v>0</v>
      </c>
      <c r="AF38" s="1044">
        <f t="shared" si="14"/>
        <v>0</v>
      </c>
      <c r="AG38" s="1044">
        <f t="shared" si="14"/>
        <v>0</v>
      </c>
      <c r="AH38" s="1044">
        <f t="shared" si="14"/>
        <v>0</v>
      </c>
      <c r="AI38" s="1044">
        <f t="shared" si="14"/>
        <v>0</v>
      </c>
      <c r="AJ38" s="1045">
        <f t="shared" si="14"/>
        <v>0</v>
      </c>
      <c r="AK38" s="240" t="str">
        <f t="shared" si="9"/>
        <v>遅F</v>
      </c>
      <c r="AL38" s="1135">
        <v>0.5416666666666666</v>
      </c>
      <c r="AM38" s="1135"/>
      <c r="AN38" s="225" t="s">
        <v>116</v>
      </c>
      <c r="AO38" s="1142">
        <v>0.90625</v>
      </c>
      <c r="AP38" s="1143"/>
      <c r="AQ38" s="1059" t="s">
        <v>203</v>
      </c>
      <c r="AR38" s="794">
        <v>8</v>
      </c>
      <c r="AS38" s="898"/>
      <c r="AT38" s="898"/>
      <c r="AU38" s="898"/>
    </row>
    <row r="39" spans="1:44" s="39" customFormat="1" ht="13.5" customHeight="1">
      <c r="A39" s="924"/>
      <c r="B39" s="925"/>
      <c r="C39" s="925"/>
      <c r="D39" s="934"/>
      <c r="E39" s="948" t="str">
        <f t="shared" si="7"/>
        <v>A</v>
      </c>
      <c r="F39" s="1044">
        <f aca="true" t="shared" si="15" ref="F39:AJ39">COUNTIF(F7:F31,"A")</f>
        <v>0</v>
      </c>
      <c r="G39" s="1044">
        <f t="shared" si="15"/>
        <v>1</v>
      </c>
      <c r="H39" s="1044">
        <f t="shared" si="15"/>
        <v>1</v>
      </c>
      <c r="I39" s="1044">
        <f t="shared" si="15"/>
        <v>1</v>
      </c>
      <c r="J39" s="1044">
        <f t="shared" si="15"/>
        <v>0</v>
      </c>
      <c r="K39" s="1044">
        <f t="shared" si="15"/>
        <v>0</v>
      </c>
      <c r="L39" s="1044">
        <f t="shared" si="15"/>
        <v>1</v>
      </c>
      <c r="M39" s="1044">
        <f t="shared" si="15"/>
        <v>1</v>
      </c>
      <c r="N39" s="1044">
        <f t="shared" si="15"/>
        <v>1</v>
      </c>
      <c r="O39" s="1044">
        <f t="shared" si="15"/>
        <v>1</v>
      </c>
      <c r="P39" s="1044">
        <f t="shared" si="15"/>
        <v>1</v>
      </c>
      <c r="Q39" s="1044">
        <f t="shared" si="15"/>
        <v>0</v>
      </c>
      <c r="R39" s="1044">
        <f t="shared" si="15"/>
        <v>0</v>
      </c>
      <c r="S39" s="1044">
        <f t="shared" si="15"/>
        <v>0</v>
      </c>
      <c r="T39" s="1044">
        <f t="shared" si="15"/>
        <v>1</v>
      </c>
      <c r="U39" s="1044">
        <f t="shared" si="15"/>
        <v>1</v>
      </c>
      <c r="V39" s="1044">
        <f t="shared" si="15"/>
        <v>1</v>
      </c>
      <c r="W39" s="1044">
        <f t="shared" si="15"/>
        <v>1</v>
      </c>
      <c r="X39" s="1044">
        <f t="shared" si="15"/>
        <v>0</v>
      </c>
      <c r="Y39" s="1044">
        <f t="shared" si="15"/>
        <v>0</v>
      </c>
      <c r="Z39" s="1044">
        <f t="shared" si="15"/>
        <v>1</v>
      </c>
      <c r="AA39" s="1044">
        <f t="shared" si="15"/>
        <v>1</v>
      </c>
      <c r="AB39" s="1044">
        <f t="shared" si="15"/>
        <v>1</v>
      </c>
      <c r="AC39" s="1044">
        <f t="shared" si="15"/>
        <v>1</v>
      </c>
      <c r="AD39" s="1044">
        <f t="shared" si="15"/>
        <v>1</v>
      </c>
      <c r="AE39" s="1044">
        <f t="shared" si="15"/>
        <v>0</v>
      </c>
      <c r="AF39" s="1044">
        <f t="shared" si="15"/>
        <v>0</v>
      </c>
      <c r="AG39" s="1044">
        <f t="shared" si="15"/>
        <v>1</v>
      </c>
      <c r="AH39" s="1044">
        <f t="shared" si="15"/>
        <v>1</v>
      </c>
      <c r="AI39" s="1044">
        <f t="shared" si="15"/>
        <v>1</v>
      </c>
      <c r="AJ39" s="1045">
        <f t="shared" si="15"/>
        <v>0</v>
      </c>
      <c r="AK39" s="240" t="str">
        <f t="shared" si="9"/>
        <v>A</v>
      </c>
      <c r="AL39" s="1135">
        <v>0.3125</v>
      </c>
      <c r="AM39" s="1135"/>
      <c r="AN39" s="225" t="s">
        <v>116</v>
      </c>
      <c r="AO39" s="1142">
        <v>0.5</v>
      </c>
      <c r="AP39" s="1143"/>
      <c r="AQ39" s="1059" t="s">
        <v>171</v>
      </c>
      <c r="AR39" s="794">
        <v>6</v>
      </c>
    </row>
    <row r="40" spans="1:44" s="39" customFormat="1" ht="13.5" customHeight="1">
      <c r="A40" s="924"/>
      <c r="B40" s="925"/>
      <c r="C40" s="925"/>
      <c r="D40" s="934"/>
      <c r="E40" s="948" t="str">
        <f t="shared" si="7"/>
        <v>B</v>
      </c>
      <c r="F40" s="1044">
        <f aca="true" t="shared" si="16" ref="F40:AJ40">COUNTIF(F7:F31,"B")</f>
        <v>0</v>
      </c>
      <c r="G40" s="1044">
        <f t="shared" si="16"/>
        <v>0</v>
      </c>
      <c r="H40" s="1044">
        <f t="shared" si="16"/>
        <v>0</v>
      </c>
      <c r="I40" s="1044">
        <f t="shared" si="16"/>
        <v>0</v>
      </c>
      <c r="J40" s="1044">
        <f t="shared" si="16"/>
        <v>0</v>
      </c>
      <c r="K40" s="1044">
        <f t="shared" si="16"/>
        <v>0</v>
      </c>
      <c r="L40" s="1044">
        <f t="shared" si="16"/>
        <v>0</v>
      </c>
      <c r="M40" s="1044">
        <f t="shared" si="16"/>
        <v>0</v>
      </c>
      <c r="N40" s="1044">
        <f t="shared" si="16"/>
        <v>0</v>
      </c>
      <c r="O40" s="1044">
        <f t="shared" si="16"/>
        <v>0</v>
      </c>
      <c r="P40" s="1044">
        <f t="shared" si="16"/>
        <v>0</v>
      </c>
      <c r="Q40" s="1044">
        <f t="shared" si="16"/>
        <v>0</v>
      </c>
      <c r="R40" s="1044">
        <f t="shared" si="16"/>
        <v>0</v>
      </c>
      <c r="S40" s="1044">
        <f t="shared" si="16"/>
        <v>0</v>
      </c>
      <c r="T40" s="1044">
        <f t="shared" si="16"/>
        <v>0</v>
      </c>
      <c r="U40" s="1044">
        <f t="shared" si="16"/>
        <v>0</v>
      </c>
      <c r="V40" s="1044">
        <f t="shared" si="16"/>
        <v>0</v>
      </c>
      <c r="W40" s="1044">
        <f t="shared" si="16"/>
        <v>0</v>
      </c>
      <c r="X40" s="1044">
        <f t="shared" si="16"/>
        <v>0</v>
      </c>
      <c r="Y40" s="1044">
        <f t="shared" si="16"/>
        <v>0</v>
      </c>
      <c r="Z40" s="1044">
        <f t="shared" si="16"/>
        <v>0</v>
      </c>
      <c r="AA40" s="1044">
        <f t="shared" si="16"/>
        <v>0</v>
      </c>
      <c r="AB40" s="1044">
        <f t="shared" si="16"/>
        <v>0</v>
      </c>
      <c r="AC40" s="1044">
        <f t="shared" si="16"/>
        <v>0</v>
      </c>
      <c r="AD40" s="1044">
        <f t="shared" si="16"/>
        <v>0</v>
      </c>
      <c r="AE40" s="1044">
        <f t="shared" si="16"/>
        <v>0</v>
      </c>
      <c r="AF40" s="1044">
        <f t="shared" si="16"/>
        <v>0</v>
      </c>
      <c r="AG40" s="1044">
        <f t="shared" si="16"/>
        <v>0</v>
      </c>
      <c r="AH40" s="1044">
        <f t="shared" si="16"/>
        <v>0</v>
      </c>
      <c r="AI40" s="1044">
        <f t="shared" si="16"/>
        <v>0</v>
      </c>
      <c r="AJ40" s="1045">
        <f t="shared" si="16"/>
        <v>0</v>
      </c>
      <c r="AK40" s="240" t="str">
        <f t="shared" si="9"/>
        <v>B</v>
      </c>
      <c r="AL40" s="1135">
        <v>0.3541666666666667</v>
      </c>
      <c r="AM40" s="1135"/>
      <c r="AN40" s="225" t="s">
        <v>116</v>
      </c>
      <c r="AO40" s="1142">
        <v>0.5833333333333334</v>
      </c>
      <c r="AP40" s="1143"/>
      <c r="AQ40" s="1059" t="s">
        <v>152</v>
      </c>
      <c r="AR40" s="794">
        <v>5</v>
      </c>
    </row>
    <row r="41" spans="1:49" s="939" customFormat="1" ht="13.5" customHeight="1">
      <c r="A41" s="924"/>
      <c r="B41" s="925"/>
      <c r="C41" s="925"/>
      <c r="D41" s="934"/>
      <c r="E41" s="948" t="str">
        <f t="shared" si="7"/>
        <v>C</v>
      </c>
      <c r="F41" s="1044">
        <f aca="true" t="shared" si="17" ref="F41:AJ41">COUNTIF(F7:F31,"C")</f>
        <v>0</v>
      </c>
      <c r="G41" s="1044">
        <f t="shared" si="17"/>
        <v>0</v>
      </c>
      <c r="H41" s="1044">
        <f t="shared" si="17"/>
        <v>0</v>
      </c>
      <c r="I41" s="1044">
        <f t="shared" si="17"/>
        <v>0</v>
      </c>
      <c r="J41" s="1044">
        <f t="shared" si="17"/>
        <v>0</v>
      </c>
      <c r="K41" s="1044">
        <f t="shared" si="17"/>
        <v>0</v>
      </c>
      <c r="L41" s="1044">
        <f t="shared" si="17"/>
        <v>0</v>
      </c>
      <c r="M41" s="1044">
        <f t="shared" si="17"/>
        <v>0</v>
      </c>
      <c r="N41" s="1044">
        <f t="shared" si="17"/>
        <v>0</v>
      </c>
      <c r="O41" s="1044">
        <f t="shared" si="17"/>
        <v>0</v>
      </c>
      <c r="P41" s="1044">
        <f t="shared" si="17"/>
        <v>0</v>
      </c>
      <c r="Q41" s="1044">
        <f t="shared" si="17"/>
        <v>0</v>
      </c>
      <c r="R41" s="1044">
        <f t="shared" si="17"/>
        <v>0</v>
      </c>
      <c r="S41" s="1044">
        <f t="shared" si="17"/>
        <v>0</v>
      </c>
      <c r="T41" s="1044">
        <f t="shared" si="17"/>
        <v>0</v>
      </c>
      <c r="U41" s="1044">
        <f t="shared" si="17"/>
        <v>0</v>
      </c>
      <c r="V41" s="1044">
        <f t="shared" si="17"/>
        <v>0</v>
      </c>
      <c r="W41" s="1044">
        <f t="shared" si="17"/>
        <v>0</v>
      </c>
      <c r="X41" s="1044">
        <f t="shared" si="17"/>
        <v>0</v>
      </c>
      <c r="Y41" s="1044">
        <f t="shared" si="17"/>
        <v>0</v>
      </c>
      <c r="Z41" s="1044">
        <f t="shared" si="17"/>
        <v>0</v>
      </c>
      <c r="AA41" s="1044">
        <f t="shared" si="17"/>
        <v>0</v>
      </c>
      <c r="AB41" s="1044">
        <f t="shared" si="17"/>
        <v>0</v>
      </c>
      <c r="AC41" s="1044">
        <f t="shared" si="17"/>
        <v>0</v>
      </c>
      <c r="AD41" s="1044">
        <f t="shared" si="17"/>
        <v>0</v>
      </c>
      <c r="AE41" s="1044">
        <f t="shared" si="17"/>
        <v>0</v>
      </c>
      <c r="AF41" s="1044">
        <f t="shared" si="17"/>
        <v>0</v>
      </c>
      <c r="AG41" s="1044">
        <f t="shared" si="17"/>
        <v>0</v>
      </c>
      <c r="AH41" s="1044">
        <f t="shared" si="17"/>
        <v>0</v>
      </c>
      <c r="AI41" s="1044">
        <f t="shared" si="17"/>
        <v>0</v>
      </c>
      <c r="AJ41" s="1045">
        <f t="shared" si="17"/>
        <v>0</v>
      </c>
      <c r="AK41" s="240" t="str">
        <f t="shared" si="9"/>
        <v>C</v>
      </c>
      <c r="AL41" s="1135">
        <v>0.3541666666666667</v>
      </c>
      <c r="AM41" s="1135"/>
      <c r="AN41" s="225" t="s">
        <v>116</v>
      </c>
      <c r="AO41" s="1142">
        <v>0.6354166666666666</v>
      </c>
      <c r="AP41" s="1143"/>
      <c r="AQ41" s="1059" t="s">
        <v>162</v>
      </c>
      <c r="AR41" s="727">
        <v>6</v>
      </c>
      <c r="AS41" s="938"/>
      <c r="AU41" s="899"/>
      <c r="AV41" s="899"/>
      <c r="AW41" s="899"/>
    </row>
    <row r="42" spans="1:44" s="945" customFormat="1" ht="13.5" customHeight="1">
      <c r="A42" s="924"/>
      <c r="B42" s="925"/>
      <c r="C42" s="925"/>
      <c r="D42" s="934"/>
      <c r="E42" s="948" t="str">
        <f t="shared" si="7"/>
        <v>公/半</v>
      </c>
      <c r="F42" s="1044">
        <f aca="true" t="shared" si="18" ref="F42:AJ42">COUNTIF(F7:F31,"公/半")</f>
        <v>0</v>
      </c>
      <c r="G42" s="1044">
        <f t="shared" si="18"/>
        <v>0</v>
      </c>
      <c r="H42" s="1044">
        <f t="shared" si="18"/>
        <v>0</v>
      </c>
      <c r="I42" s="1044">
        <f t="shared" si="18"/>
        <v>0</v>
      </c>
      <c r="J42" s="1044">
        <f t="shared" si="18"/>
        <v>0</v>
      </c>
      <c r="K42" s="1044">
        <f t="shared" si="18"/>
        <v>0</v>
      </c>
      <c r="L42" s="1044">
        <f t="shared" si="18"/>
        <v>0</v>
      </c>
      <c r="M42" s="1044">
        <f t="shared" si="18"/>
        <v>0</v>
      </c>
      <c r="N42" s="1044">
        <f t="shared" si="18"/>
        <v>0</v>
      </c>
      <c r="O42" s="1044">
        <f t="shared" si="18"/>
        <v>1</v>
      </c>
      <c r="P42" s="1044">
        <f t="shared" si="18"/>
        <v>0</v>
      </c>
      <c r="Q42" s="1044">
        <f t="shared" si="18"/>
        <v>0</v>
      </c>
      <c r="R42" s="1044">
        <f t="shared" si="18"/>
        <v>0</v>
      </c>
      <c r="S42" s="1044">
        <f t="shared" si="18"/>
        <v>0</v>
      </c>
      <c r="T42" s="1044">
        <f t="shared" si="18"/>
        <v>0</v>
      </c>
      <c r="U42" s="1044">
        <f t="shared" si="18"/>
        <v>0</v>
      </c>
      <c r="V42" s="1044">
        <f t="shared" si="18"/>
        <v>0</v>
      </c>
      <c r="W42" s="1044">
        <f t="shared" si="18"/>
        <v>0</v>
      </c>
      <c r="X42" s="1044">
        <f t="shared" si="18"/>
        <v>0</v>
      </c>
      <c r="Y42" s="1044">
        <f t="shared" si="18"/>
        <v>0</v>
      </c>
      <c r="Z42" s="1044">
        <f t="shared" si="18"/>
        <v>0</v>
      </c>
      <c r="AA42" s="1044">
        <f t="shared" si="18"/>
        <v>0</v>
      </c>
      <c r="AB42" s="1044">
        <f t="shared" si="18"/>
        <v>0</v>
      </c>
      <c r="AC42" s="1044">
        <f t="shared" si="18"/>
        <v>0</v>
      </c>
      <c r="AD42" s="1044">
        <f t="shared" si="18"/>
        <v>0</v>
      </c>
      <c r="AE42" s="1044">
        <f t="shared" si="18"/>
        <v>0</v>
      </c>
      <c r="AF42" s="1044">
        <f t="shared" si="18"/>
        <v>1</v>
      </c>
      <c r="AG42" s="1044">
        <f t="shared" si="18"/>
        <v>0</v>
      </c>
      <c r="AH42" s="1044">
        <f t="shared" si="18"/>
        <v>0</v>
      </c>
      <c r="AI42" s="1044">
        <f t="shared" si="18"/>
        <v>0</v>
      </c>
      <c r="AJ42" s="1045">
        <f t="shared" si="18"/>
        <v>0</v>
      </c>
      <c r="AK42" s="240" t="str">
        <f t="shared" si="9"/>
        <v>公/半</v>
      </c>
      <c r="AL42" s="1135">
        <v>0.5520833333333334</v>
      </c>
      <c r="AM42" s="1135"/>
      <c r="AN42" s="225" t="s">
        <v>116</v>
      </c>
      <c r="AO42" s="1142">
        <v>0.71875</v>
      </c>
      <c r="AP42" s="1143"/>
      <c r="AQ42" s="1059" t="s">
        <v>205</v>
      </c>
      <c r="AR42" s="727">
        <v>4</v>
      </c>
    </row>
    <row r="43" spans="1:44" s="945" customFormat="1" ht="13.5" customHeight="1">
      <c r="A43" s="924"/>
      <c r="B43" s="925"/>
      <c r="C43" s="925"/>
      <c r="D43" s="934"/>
      <c r="E43" s="948" t="str">
        <f t="shared" si="7"/>
        <v>休</v>
      </c>
      <c r="F43" s="1044">
        <f aca="true" t="shared" si="19" ref="F43:AJ43">COUNTIF(F7:F31,"休")</f>
        <v>9</v>
      </c>
      <c r="G43" s="1044">
        <f t="shared" si="19"/>
        <v>7</v>
      </c>
      <c r="H43" s="1044">
        <f t="shared" si="19"/>
        <v>8</v>
      </c>
      <c r="I43" s="1044">
        <f t="shared" si="19"/>
        <v>8</v>
      </c>
      <c r="J43" s="1044">
        <f t="shared" si="19"/>
        <v>7</v>
      </c>
      <c r="K43" s="1044">
        <f t="shared" si="19"/>
        <v>9</v>
      </c>
      <c r="L43" s="1044">
        <f t="shared" si="19"/>
        <v>7</v>
      </c>
      <c r="M43" s="1044">
        <f t="shared" si="19"/>
        <v>9</v>
      </c>
      <c r="N43" s="1044">
        <f t="shared" si="19"/>
        <v>8</v>
      </c>
      <c r="O43" s="1044">
        <f t="shared" si="19"/>
        <v>6</v>
      </c>
      <c r="P43" s="1044">
        <f t="shared" si="19"/>
        <v>8</v>
      </c>
      <c r="Q43" s="1044">
        <f t="shared" si="19"/>
        <v>7</v>
      </c>
      <c r="R43" s="1044">
        <f t="shared" si="19"/>
        <v>10</v>
      </c>
      <c r="S43" s="1044">
        <f t="shared" si="19"/>
        <v>9</v>
      </c>
      <c r="T43" s="1044">
        <f t="shared" si="19"/>
        <v>3</v>
      </c>
      <c r="U43" s="1044">
        <f t="shared" si="19"/>
        <v>7</v>
      </c>
      <c r="V43" s="1044">
        <f t="shared" si="19"/>
        <v>10</v>
      </c>
      <c r="W43" s="1044">
        <f t="shared" si="19"/>
        <v>8</v>
      </c>
      <c r="X43" s="1044">
        <f t="shared" si="19"/>
        <v>10</v>
      </c>
      <c r="Y43" s="1044">
        <f t="shared" si="19"/>
        <v>7</v>
      </c>
      <c r="Z43" s="1044">
        <f t="shared" si="19"/>
        <v>9</v>
      </c>
      <c r="AA43" s="1044">
        <f t="shared" si="19"/>
        <v>9</v>
      </c>
      <c r="AB43" s="1044">
        <f t="shared" si="19"/>
        <v>9</v>
      </c>
      <c r="AC43" s="1044">
        <f t="shared" si="19"/>
        <v>9</v>
      </c>
      <c r="AD43" s="1044">
        <f t="shared" si="19"/>
        <v>8</v>
      </c>
      <c r="AE43" s="1044">
        <f t="shared" si="19"/>
        <v>10</v>
      </c>
      <c r="AF43" s="1044">
        <f t="shared" si="19"/>
        <v>9</v>
      </c>
      <c r="AG43" s="1044">
        <f t="shared" si="19"/>
        <v>8</v>
      </c>
      <c r="AH43" s="1044">
        <f t="shared" si="19"/>
        <v>9</v>
      </c>
      <c r="AI43" s="1044">
        <f t="shared" si="19"/>
        <v>8</v>
      </c>
      <c r="AJ43" s="1045">
        <f t="shared" si="19"/>
        <v>0</v>
      </c>
      <c r="AK43" s="240" t="str">
        <f t="shared" si="9"/>
        <v>休</v>
      </c>
      <c r="AL43" s="131"/>
      <c r="AM43" s="1060"/>
      <c r="AN43" s="1060"/>
      <c r="AO43" s="1060"/>
      <c r="AP43" s="1061"/>
      <c r="AQ43" s="1059" t="s">
        <v>106</v>
      </c>
      <c r="AR43" s="727">
        <v>0</v>
      </c>
    </row>
    <row r="44" spans="1:44" s="945" customFormat="1" ht="14.25" customHeight="1">
      <c r="A44" s="924"/>
      <c r="B44" s="925"/>
      <c r="C44" s="925"/>
      <c r="D44" s="934"/>
      <c r="E44" s="948" t="str">
        <f t="shared" si="7"/>
        <v>研</v>
      </c>
      <c r="F44" s="1044">
        <f>COUNTIF(F7:F31,"研")</f>
        <v>0</v>
      </c>
      <c r="G44" s="1044">
        <f aca="true" t="shared" si="20" ref="G44:AJ44">COUNTIF(G7:G31,"研")</f>
        <v>0</v>
      </c>
      <c r="H44" s="1044">
        <f t="shared" si="20"/>
        <v>1</v>
      </c>
      <c r="I44" s="1044">
        <f t="shared" si="20"/>
        <v>0</v>
      </c>
      <c r="J44" s="1044">
        <f t="shared" si="20"/>
        <v>1</v>
      </c>
      <c r="K44" s="1044">
        <f t="shared" si="20"/>
        <v>0</v>
      </c>
      <c r="L44" s="1044">
        <f t="shared" si="20"/>
        <v>0</v>
      </c>
      <c r="M44" s="1044">
        <f t="shared" si="20"/>
        <v>0</v>
      </c>
      <c r="N44" s="1044">
        <f t="shared" si="20"/>
        <v>0</v>
      </c>
      <c r="O44" s="1044">
        <f t="shared" si="20"/>
        <v>1</v>
      </c>
      <c r="P44" s="1044">
        <f t="shared" si="20"/>
        <v>1</v>
      </c>
      <c r="Q44" s="1044">
        <f t="shared" si="20"/>
        <v>2</v>
      </c>
      <c r="R44" s="1044">
        <f t="shared" si="20"/>
        <v>0</v>
      </c>
      <c r="S44" s="1044">
        <f t="shared" si="20"/>
        <v>0</v>
      </c>
      <c r="T44" s="1044">
        <f t="shared" si="20"/>
        <v>0</v>
      </c>
      <c r="U44" s="1044">
        <f t="shared" si="20"/>
        <v>0</v>
      </c>
      <c r="V44" s="1044">
        <f t="shared" si="20"/>
        <v>0</v>
      </c>
      <c r="W44" s="1044">
        <f t="shared" si="20"/>
        <v>1</v>
      </c>
      <c r="X44" s="1044">
        <f t="shared" si="20"/>
        <v>0</v>
      </c>
      <c r="Y44" s="1044">
        <f t="shared" si="20"/>
        <v>0</v>
      </c>
      <c r="Z44" s="1044">
        <f t="shared" si="20"/>
        <v>0</v>
      </c>
      <c r="AA44" s="1044">
        <f t="shared" si="20"/>
        <v>0</v>
      </c>
      <c r="AB44" s="1044">
        <f t="shared" si="20"/>
        <v>0</v>
      </c>
      <c r="AC44" s="1044">
        <f t="shared" si="20"/>
        <v>0</v>
      </c>
      <c r="AD44" s="1044">
        <f t="shared" si="20"/>
        <v>0</v>
      </c>
      <c r="AE44" s="1044">
        <f t="shared" si="20"/>
        <v>0</v>
      </c>
      <c r="AF44" s="1044">
        <f t="shared" si="20"/>
        <v>0</v>
      </c>
      <c r="AG44" s="1044">
        <f t="shared" si="20"/>
        <v>0</v>
      </c>
      <c r="AH44" s="1044">
        <f t="shared" si="20"/>
        <v>0</v>
      </c>
      <c r="AI44" s="1044">
        <f t="shared" si="20"/>
        <v>1</v>
      </c>
      <c r="AJ44" s="1045">
        <f t="shared" si="20"/>
        <v>0</v>
      </c>
      <c r="AK44" s="240" t="str">
        <f t="shared" si="9"/>
        <v>研</v>
      </c>
      <c r="AL44" s="1135">
        <v>0.3541666666666667</v>
      </c>
      <c r="AM44" s="1135"/>
      <c r="AN44" s="225" t="s">
        <v>116</v>
      </c>
      <c r="AO44" s="1142">
        <v>0.71875</v>
      </c>
      <c r="AP44" s="1143"/>
      <c r="AQ44" s="1059" t="s">
        <v>190</v>
      </c>
      <c r="AR44" s="727">
        <v>0</v>
      </c>
    </row>
    <row r="45" spans="1:44" s="945" customFormat="1" ht="14.25" customHeight="1">
      <c r="A45" s="924"/>
      <c r="B45" s="925"/>
      <c r="C45" s="925"/>
      <c r="D45" s="934"/>
      <c r="E45" s="948" t="str">
        <f t="shared" si="7"/>
        <v>有休</v>
      </c>
      <c r="F45" s="1044">
        <f>COUNTIF(F7:F31,"研")</f>
        <v>0</v>
      </c>
      <c r="G45" s="1044">
        <f aca="true" t="shared" si="21" ref="G45:AJ45">COUNTIF(G7:G31,"研")</f>
        <v>0</v>
      </c>
      <c r="H45" s="1044">
        <f t="shared" si="21"/>
        <v>1</v>
      </c>
      <c r="I45" s="1044">
        <f t="shared" si="21"/>
        <v>0</v>
      </c>
      <c r="J45" s="1044">
        <f t="shared" si="21"/>
        <v>1</v>
      </c>
      <c r="K45" s="1044">
        <f t="shared" si="21"/>
        <v>0</v>
      </c>
      <c r="L45" s="1044">
        <f t="shared" si="21"/>
        <v>0</v>
      </c>
      <c r="M45" s="1044">
        <f t="shared" si="21"/>
        <v>0</v>
      </c>
      <c r="N45" s="1044">
        <f t="shared" si="21"/>
        <v>0</v>
      </c>
      <c r="O45" s="1044">
        <f t="shared" si="21"/>
        <v>1</v>
      </c>
      <c r="P45" s="1044">
        <f t="shared" si="21"/>
        <v>1</v>
      </c>
      <c r="Q45" s="1044">
        <f t="shared" si="21"/>
        <v>2</v>
      </c>
      <c r="R45" s="1044">
        <f t="shared" si="21"/>
        <v>0</v>
      </c>
      <c r="S45" s="1044">
        <f t="shared" si="21"/>
        <v>0</v>
      </c>
      <c r="T45" s="1044">
        <f t="shared" si="21"/>
        <v>0</v>
      </c>
      <c r="U45" s="1044">
        <f t="shared" si="21"/>
        <v>0</v>
      </c>
      <c r="V45" s="1044">
        <f t="shared" si="21"/>
        <v>0</v>
      </c>
      <c r="W45" s="1044">
        <f t="shared" si="21"/>
        <v>1</v>
      </c>
      <c r="X45" s="1044">
        <f t="shared" si="21"/>
        <v>0</v>
      </c>
      <c r="Y45" s="1044">
        <f t="shared" si="21"/>
        <v>0</v>
      </c>
      <c r="Z45" s="1044">
        <f t="shared" si="21"/>
        <v>0</v>
      </c>
      <c r="AA45" s="1044">
        <f t="shared" si="21"/>
        <v>0</v>
      </c>
      <c r="AB45" s="1044">
        <f t="shared" si="21"/>
        <v>0</v>
      </c>
      <c r="AC45" s="1044">
        <f t="shared" si="21"/>
        <v>0</v>
      </c>
      <c r="AD45" s="1044">
        <f t="shared" si="21"/>
        <v>0</v>
      </c>
      <c r="AE45" s="1044">
        <f t="shared" si="21"/>
        <v>0</v>
      </c>
      <c r="AF45" s="1044">
        <f t="shared" si="21"/>
        <v>0</v>
      </c>
      <c r="AG45" s="1044">
        <f t="shared" si="21"/>
        <v>0</v>
      </c>
      <c r="AH45" s="1044">
        <f t="shared" si="21"/>
        <v>0</v>
      </c>
      <c r="AI45" s="1044">
        <f t="shared" si="21"/>
        <v>1</v>
      </c>
      <c r="AJ45" s="1045">
        <f t="shared" si="21"/>
        <v>0</v>
      </c>
      <c r="AK45" s="240" t="str">
        <f t="shared" si="9"/>
        <v>有休</v>
      </c>
      <c r="AL45" s="131"/>
      <c r="AM45" s="1062"/>
      <c r="AN45" s="1062"/>
      <c r="AO45" s="1063"/>
      <c r="AP45" s="1064"/>
      <c r="AQ45" s="1059" t="s">
        <v>274</v>
      </c>
      <c r="AR45" s="727">
        <v>0</v>
      </c>
    </row>
    <row r="46" spans="1:44" s="945" customFormat="1" ht="14.25" customHeight="1" thickBot="1">
      <c r="A46" s="950"/>
      <c r="B46" s="951"/>
      <c r="C46" s="951"/>
      <c r="D46" s="994"/>
      <c r="E46" s="993" t="str">
        <f t="shared" si="7"/>
        <v>相･ｹ</v>
      </c>
      <c r="F46" s="179">
        <f>COUNTIF(F7:F31,"相･ｹ")</f>
        <v>0</v>
      </c>
      <c r="G46" s="179">
        <f aca="true" t="shared" si="22" ref="G46:AJ46">COUNTIF(G7:G31,"相･ｹ")</f>
        <v>2</v>
      </c>
      <c r="H46" s="179">
        <f t="shared" si="22"/>
        <v>0</v>
      </c>
      <c r="I46" s="179">
        <f t="shared" si="22"/>
        <v>1</v>
      </c>
      <c r="J46" s="179">
        <f t="shared" si="22"/>
        <v>0</v>
      </c>
      <c r="K46" s="179">
        <f t="shared" si="22"/>
        <v>0</v>
      </c>
      <c r="L46" s="179">
        <f t="shared" si="22"/>
        <v>0</v>
      </c>
      <c r="M46" s="179">
        <f t="shared" si="22"/>
        <v>0</v>
      </c>
      <c r="N46" s="179">
        <f t="shared" si="22"/>
        <v>0</v>
      </c>
      <c r="O46" s="179">
        <f t="shared" si="22"/>
        <v>1</v>
      </c>
      <c r="P46" s="179">
        <f t="shared" si="22"/>
        <v>0</v>
      </c>
      <c r="Q46" s="179">
        <f t="shared" si="22"/>
        <v>0</v>
      </c>
      <c r="R46" s="179">
        <f t="shared" si="22"/>
        <v>0</v>
      </c>
      <c r="S46" s="179">
        <f t="shared" si="22"/>
        <v>0</v>
      </c>
      <c r="T46" s="179">
        <f t="shared" si="22"/>
        <v>1</v>
      </c>
      <c r="U46" s="179">
        <f t="shared" si="22"/>
        <v>0</v>
      </c>
      <c r="V46" s="179">
        <f t="shared" si="22"/>
        <v>0</v>
      </c>
      <c r="W46" s="179">
        <f t="shared" si="22"/>
        <v>0</v>
      </c>
      <c r="X46" s="179">
        <f t="shared" si="22"/>
        <v>0</v>
      </c>
      <c r="Y46" s="179">
        <f t="shared" si="22"/>
        <v>0</v>
      </c>
      <c r="Z46" s="179">
        <f t="shared" si="22"/>
        <v>0</v>
      </c>
      <c r="AA46" s="179">
        <f t="shared" si="22"/>
        <v>0</v>
      </c>
      <c r="AB46" s="179">
        <f t="shared" si="22"/>
        <v>1</v>
      </c>
      <c r="AC46" s="179">
        <f t="shared" si="22"/>
        <v>0</v>
      </c>
      <c r="AD46" s="179">
        <f t="shared" si="22"/>
        <v>0</v>
      </c>
      <c r="AE46" s="179">
        <f t="shared" si="22"/>
        <v>0</v>
      </c>
      <c r="AF46" s="179">
        <f t="shared" si="22"/>
        <v>0</v>
      </c>
      <c r="AG46" s="179">
        <f t="shared" si="22"/>
        <v>2</v>
      </c>
      <c r="AH46" s="179">
        <f t="shared" si="22"/>
        <v>0</v>
      </c>
      <c r="AI46" s="179">
        <f t="shared" si="22"/>
        <v>0</v>
      </c>
      <c r="AJ46" s="179">
        <f t="shared" si="22"/>
        <v>0</v>
      </c>
      <c r="AK46" s="272" t="str">
        <f>AQ46</f>
        <v>相･ｹ</v>
      </c>
      <c r="AL46" s="1164">
        <v>0.3541666666666667</v>
      </c>
      <c r="AM46" s="1164"/>
      <c r="AN46" s="605" t="s">
        <v>116</v>
      </c>
      <c r="AO46" s="1162">
        <v>0.71875</v>
      </c>
      <c r="AP46" s="1163"/>
      <c r="AQ46" s="1057" t="s">
        <v>406</v>
      </c>
      <c r="AR46" s="1058">
        <v>0</v>
      </c>
    </row>
    <row r="47" spans="1:42" s="68" customFormat="1" ht="14.25" customHeight="1">
      <c r="A47" s="40"/>
      <c r="B47" s="51" t="s">
        <v>121</v>
      </c>
      <c r="C47" s="49"/>
      <c r="D47" s="50"/>
      <c r="E47" s="49"/>
      <c r="F47" s="49"/>
      <c r="G47" s="49"/>
      <c r="H47" s="49"/>
      <c r="I47" s="49"/>
      <c r="J47" s="49"/>
      <c r="K47" s="49"/>
      <c r="L47" s="49"/>
      <c r="M47" s="49"/>
      <c r="N47" s="49"/>
      <c r="O47" s="49"/>
      <c r="P47" s="49"/>
      <c r="Q47" s="49"/>
      <c r="R47" s="49"/>
      <c r="S47" s="49"/>
      <c r="T47" s="49"/>
      <c r="U47" s="49"/>
      <c r="V47" s="49"/>
      <c r="W47" s="49"/>
      <c r="X47" s="49"/>
      <c r="Y47" s="49"/>
      <c r="Z47" s="49"/>
      <c r="AA47" s="49"/>
      <c r="AB47" s="37"/>
      <c r="AC47" s="37"/>
      <c r="AD47" s="37"/>
      <c r="AE47" s="37"/>
      <c r="AF47" s="37"/>
      <c r="AG47" s="37"/>
      <c r="AH47" s="37"/>
      <c r="AI47" s="37"/>
      <c r="AJ47" s="37"/>
      <c r="AK47" s="70"/>
      <c r="AL47" s="131"/>
      <c r="AM47" s="70"/>
      <c r="AN47" s="70"/>
      <c r="AO47" s="71"/>
      <c r="AP47" s="71"/>
    </row>
    <row r="48" spans="1:44" s="68" customFormat="1" ht="14.25" customHeight="1" thickBot="1">
      <c r="A48" s="40"/>
      <c r="B48" s="4" t="s">
        <v>21</v>
      </c>
      <c r="C48" s="3"/>
      <c r="D48" s="53"/>
      <c r="E48" s="54"/>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60"/>
      <c r="AL48" s="60"/>
      <c r="AM48" s="60"/>
      <c r="AN48" s="60"/>
      <c r="AO48" s="76"/>
      <c r="AP48" s="76"/>
      <c r="AQ48" s="70"/>
      <c r="AR48" s="63"/>
    </row>
    <row r="49" spans="1:44" s="68" customFormat="1" ht="14.25" customHeight="1" thickBot="1">
      <c r="A49" s="4"/>
      <c r="B49" s="58" t="s">
        <v>22</v>
      </c>
      <c r="C49" s="59"/>
      <c r="D49" s="60"/>
      <c r="E49" s="60"/>
      <c r="F49" s="60"/>
      <c r="G49" s="61"/>
      <c r="H49" s="62"/>
      <c r="Q49" s="1080">
        <v>5</v>
      </c>
      <c r="R49" s="1081"/>
      <c r="S49" s="60" t="s">
        <v>23</v>
      </c>
      <c r="T49" s="63" t="s">
        <v>24</v>
      </c>
      <c r="U49" s="60"/>
      <c r="V49" s="60" t="s">
        <v>25</v>
      </c>
      <c r="W49" s="1069">
        <v>40</v>
      </c>
      <c r="X49" s="1070"/>
      <c r="Y49" s="60" t="s">
        <v>26</v>
      </c>
      <c r="Z49" s="60"/>
      <c r="AA49" s="63" t="s">
        <v>27</v>
      </c>
      <c r="AB49" s="64"/>
      <c r="AC49" s="65"/>
      <c r="AD49" s="65"/>
      <c r="AE49" s="66"/>
      <c r="AF49" s="67"/>
      <c r="AG49" s="67"/>
      <c r="AH49" s="67"/>
      <c r="AI49" s="67"/>
      <c r="AJ49" s="67"/>
      <c r="AK49" s="60"/>
      <c r="AL49" s="60"/>
      <c r="AM49" s="60"/>
      <c r="AN49" s="60"/>
      <c r="AO49" s="60"/>
      <c r="AP49" s="76"/>
      <c r="AQ49" s="70"/>
      <c r="AR49" s="63"/>
    </row>
    <row r="50" spans="1:44" s="68" customFormat="1" ht="14.25" customHeight="1" thickBot="1">
      <c r="A50" s="58"/>
      <c r="B50" s="59"/>
      <c r="C50" s="59"/>
      <c r="D50" s="60"/>
      <c r="E50" s="60"/>
      <c r="F50" s="60"/>
      <c r="G50" s="61"/>
      <c r="H50" s="60"/>
      <c r="I50" s="63"/>
      <c r="J50" s="60"/>
      <c r="K50" s="60"/>
      <c r="L50" s="61"/>
      <c r="M50" s="63"/>
      <c r="N50" s="60"/>
      <c r="O50" s="60"/>
      <c r="P50" s="63"/>
      <c r="R50" s="64"/>
      <c r="S50" s="64"/>
      <c r="T50" s="64"/>
      <c r="U50" s="64"/>
      <c r="V50" s="64"/>
      <c r="W50" s="64"/>
      <c r="X50" s="64"/>
      <c r="Y50" s="64"/>
      <c r="Z50" s="69"/>
      <c r="AA50" s="70"/>
      <c r="AB50" s="70"/>
      <c r="AC50" s="70"/>
      <c r="AD50" s="70"/>
      <c r="AE50" s="70"/>
      <c r="AF50" s="70"/>
      <c r="AG50" s="70"/>
      <c r="AH50" s="70"/>
      <c r="AI50" s="70"/>
      <c r="AJ50" s="70"/>
      <c r="AK50" s="60"/>
      <c r="AL50" s="60"/>
      <c r="AM50" s="60"/>
      <c r="AN50" s="60"/>
      <c r="AO50" s="60"/>
      <c r="AP50" s="76"/>
      <c r="AQ50" s="70"/>
      <c r="AR50" s="63"/>
    </row>
    <row r="51" spans="1:44" s="68" customFormat="1" ht="14.25" customHeight="1" thickBot="1">
      <c r="A51" s="58"/>
      <c r="B51" s="58" t="s">
        <v>28</v>
      </c>
      <c r="C51" s="59"/>
      <c r="D51" s="60"/>
      <c r="E51" s="60"/>
      <c r="M51" s="1080">
        <v>8</v>
      </c>
      <c r="N51" s="1081"/>
      <c r="O51" s="60" t="s">
        <v>26</v>
      </c>
      <c r="Q51" s="63" t="s">
        <v>29</v>
      </c>
      <c r="R51" s="60"/>
      <c r="S51" s="61"/>
      <c r="T51" s="63"/>
      <c r="U51" s="60"/>
      <c r="V51" s="60"/>
      <c r="W51" s="64"/>
      <c r="X51" s="64"/>
      <c r="Y51" s="64"/>
      <c r="Z51" s="69"/>
      <c r="AA51" s="70"/>
      <c r="AB51" s="70"/>
      <c r="AC51" s="70"/>
      <c r="AD51" s="70"/>
      <c r="AE51" s="70"/>
      <c r="AF51" s="70"/>
      <c r="AG51" s="70"/>
      <c r="AH51" s="70"/>
      <c r="AI51" s="70"/>
      <c r="AJ51" s="70"/>
      <c r="AK51" s="60"/>
      <c r="AL51" s="60"/>
      <c r="AM51" s="60"/>
      <c r="AN51" s="60"/>
      <c r="AO51" s="60"/>
      <c r="AP51" s="76"/>
      <c r="AQ51" s="70"/>
      <c r="AR51" s="63"/>
    </row>
    <row r="52" spans="1:43" s="68" customFormat="1" ht="14.25" customHeight="1" thickBot="1">
      <c r="A52" s="58"/>
      <c r="B52" s="59"/>
      <c r="C52" s="59"/>
      <c r="D52" s="60"/>
      <c r="E52" s="60"/>
      <c r="M52" s="72"/>
      <c r="N52" s="73"/>
      <c r="O52" s="60"/>
      <c r="P52" s="63"/>
      <c r="Q52" s="60"/>
      <c r="R52" s="60"/>
      <c r="S52" s="61"/>
      <c r="T52" s="63"/>
      <c r="U52" s="60"/>
      <c r="V52" s="60"/>
      <c r="W52" s="64"/>
      <c r="X52" s="64"/>
      <c r="Y52" s="64"/>
      <c r="Z52" s="69"/>
      <c r="AA52" s="70"/>
      <c r="AB52" s="70"/>
      <c r="AC52" s="70"/>
      <c r="AD52" s="70"/>
      <c r="AE52" s="70"/>
      <c r="AF52" s="70"/>
      <c r="AG52" s="70"/>
      <c r="AH52" s="70"/>
      <c r="AI52" s="70"/>
      <c r="AJ52" s="70"/>
      <c r="AK52" s="60"/>
      <c r="AL52" s="60"/>
      <c r="AM52" s="60"/>
      <c r="AN52" s="60"/>
      <c r="AO52" s="60"/>
      <c r="AP52" s="60"/>
      <c r="AQ52" s="70"/>
    </row>
    <row r="53" spans="1:43" s="68" customFormat="1" ht="14.25" customHeight="1" thickBot="1">
      <c r="A53" s="58"/>
      <c r="B53" s="206">
        <v>4</v>
      </c>
      <c r="C53" s="75" t="s">
        <v>133</v>
      </c>
      <c r="E53" s="62"/>
      <c r="M53" s="1082">
        <v>21</v>
      </c>
      <c r="N53" s="1083"/>
      <c r="O53" s="1084"/>
      <c r="P53" s="74" t="s">
        <v>31</v>
      </c>
      <c r="W53" s="60"/>
      <c r="X53" s="60"/>
      <c r="Y53" s="60"/>
      <c r="Z53" s="60"/>
      <c r="AA53" s="60"/>
      <c r="AB53" s="60"/>
      <c r="AC53" s="60"/>
      <c r="AD53" s="60"/>
      <c r="AE53" s="60"/>
      <c r="AF53" s="60"/>
      <c r="AG53" s="60"/>
      <c r="AH53" s="60"/>
      <c r="AI53" s="60"/>
      <c r="AJ53" s="60"/>
      <c r="AQ53" s="78"/>
    </row>
    <row r="54" spans="1:43" s="68" customFormat="1" ht="14.25" customHeight="1">
      <c r="A54" s="74"/>
      <c r="B54" s="74" t="s">
        <v>32</v>
      </c>
      <c r="C54" s="63"/>
      <c r="D54" s="60"/>
      <c r="F54" s="60"/>
      <c r="G54" s="77"/>
      <c r="H54" s="60"/>
      <c r="I54" s="74"/>
      <c r="T54" s="60"/>
      <c r="U54" s="60"/>
      <c r="V54" s="60"/>
      <c r="W54" s="60"/>
      <c r="X54" s="60"/>
      <c r="Y54" s="60"/>
      <c r="Z54" s="60"/>
      <c r="AA54" s="60"/>
      <c r="AB54" s="60"/>
      <c r="AC54" s="60"/>
      <c r="AD54" s="60"/>
      <c r="AE54" s="60"/>
      <c r="AF54" s="60"/>
      <c r="AG54" s="60"/>
      <c r="AH54" s="60"/>
      <c r="AI54" s="60"/>
      <c r="AJ54" s="60"/>
      <c r="AQ54" s="78"/>
    </row>
    <row r="55" spans="2:43" s="68" customFormat="1" ht="14.25" customHeight="1">
      <c r="B55" s="74" t="s">
        <v>318</v>
      </c>
      <c r="C55" s="63"/>
      <c r="D55" s="60"/>
      <c r="F55" s="60"/>
      <c r="G55" s="77"/>
      <c r="H55" s="60"/>
      <c r="I55" s="74"/>
      <c r="T55" s="60"/>
      <c r="U55" s="60"/>
      <c r="V55" s="60"/>
      <c r="W55" s="60"/>
      <c r="X55" s="60"/>
      <c r="Y55" s="60"/>
      <c r="Z55" s="60"/>
      <c r="AA55" s="60"/>
      <c r="AB55" s="60"/>
      <c r="AC55" s="60"/>
      <c r="AD55" s="60"/>
      <c r="AE55" s="60"/>
      <c r="AF55" s="60"/>
      <c r="AG55" s="60"/>
      <c r="AH55" s="60"/>
      <c r="AI55" s="60"/>
      <c r="AJ55" s="60"/>
      <c r="AQ55" s="78"/>
    </row>
    <row r="56" spans="2:49" s="68" customFormat="1" ht="14.25" customHeight="1" thickBot="1">
      <c r="B56" s="74"/>
      <c r="C56" s="63"/>
      <c r="D56" s="60"/>
      <c r="F56" s="60"/>
      <c r="G56" s="77"/>
      <c r="H56" s="60"/>
      <c r="I56" s="74"/>
      <c r="T56" s="60"/>
      <c r="U56" s="60"/>
      <c r="V56" s="60"/>
      <c r="W56" s="60"/>
      <c r="X56" s="60"/>
      <c r="Y56" s="60"/>
      <c r="Z56" s="60"/>
      <c r="AA56" s="60"/>
      <c r="AB56" s="60"/>
      <c r="AC56" s="60"/>
      <c r="AD56" s="60"/>
      <c r="AE56" s="60"/>
      <c r="AF56" s="60"/>
      <c r="AG56" s="60"/>
      <c r="AH56" s="60"/>
      <c r="AI56" s="60"/>
      <c r="AJ56" s="60"/>
      <c r="AQ56" s="78"/>
      <c r="AV56" s="142"/>
      <c r="AW56" s="142"/>
    </row>
    <row r="57" spans="2:49" s="68" customFormat="1" ht="14.25" customHeight="1" thickBot="1">
      <c r="B57" s="75" t="s">
        <v>34</v>
      </c>
      <c r="C57" s="74"/>
      <c r="E57" s="74"/>
      <c r="M57" s="74" t="s">
        <v>35</v>
      </c>
      <c r="Q57" s="1071">
        <f>M51*M53</f>
        <v>168</v>
      </c>
      <c r="R57" s="1072"/>
      <c r="S57" s="1073"/>
      <c r="T57" s="74" t="s">
        <v>26</v>
      </c>
      <c r="V57" s="74" t="s">
        <v>36</v>
      </c>
      <c r="AF57" s="63"/>
      <c r="AG57" s="60"/>
      <c r="AH57" s="60"/>
      <c r="AI57" s="60"/>
      <c r="AJ57" s="60"/>
      <c r="AQ57" s="78"/>
      <c r="AV57" s="142"/>
      <c r="AW57" s="142"/>
    </row>
    <row r="58" spans="1:71" ht="14.25" customHeight="1">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c r="AQ58" s="78"/>
      <c r="AR58" s="68"/>
      <c r="AS58" s="68"/>
      <c r="AT58" s="141"/>
      <c r="AU58" s="141"/>
      <c r="AV58" s="142"/>
      <c r="AW58" s="142"/>
      <c r="AX58" s="142"/>
      <c r="AY58" s="142"/>
      <c r="AZ58" s="142"/>
      <c r="BA58" s="142"/>
      <c r="BB58" s="142"/>
      <c r="BC58" s="142"/>
      <c r="BD58" s="142"/>
      <c r="BE58" s="142"/>
      <c r="BF58" s="142"/>
      <c r="BG58" s="142"/>
      <c r="BH58" s="142"/>
      <c r="BI58" s="142"/>
      <c r="BJ58" s="142"/>
      <c r="BK58" s="142"/>
      <c r="BL58" s="142"/>
      <c r="BM58" s="142"/>
      <c r="BN58" s="142"/>
      <c r="BO58" s="142"/>
      <c r="BP58" s="142"/>
      <c r="BQ58" s="142"/>
      <c r="BR58" s="142"/>
      <c r="BS58" s="142"/>
    </row>
    <row r="59" spans="1:71" ht="14.25" customHeight="1">
      <c r="A59" s="68"/>
      <c r="B59" s="74" t="s">
        <v>37</v>
      </c>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c r="AQ59" s="78"/>
      <c r="AR59" s="141"/>
      <c r="AS59" s="141"/>
      <c r="AT59" s="141"/>
      <c r="AU59" s="141"/>
      <c r="AV59" s="142"/>
      <c r="AW59" s="142"/>
      <c r="AX59" s="142"/>
      <c r="AY59" s="142"/>
      <c r="AZ59" s="142"/>
      <c r="BA59" s="142"/>
      <c r="BB59" s="142"/>
      <c r="BC59" s="142"/>
      <c r="BD59" s="142"/>
      <c r="BE59" s="142"/>
      <c r="BF59" s="142"/>
      <c r="BG59" s="142"/>
      <c r="BH59" s="142"/>
      <c r="BI59" s="142"/>
      <c r="BJ59" s="142"/>
      <c r="BK59" s="142"/>
      <c r="BL59" s="142"/>
      <c r="BM59" s="142"/>
      <c r="BN59" s="142"/>
      <c r="BO59" s="142"/>
      <c r="BP59" s="142"/>
      <c r="BQ59" s="142"/>
      <c r="BR59" s="142"/>
      <c r="BS59" s="142"/>
    </row>
    <row r="60" spans="1:71" ht="14.25" customHeight="1" thickBot="1">
      <c r="A60" s="68"/>
      <c r="B60" s="74"/>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78"/>
      <c r="AR60" s="141"/>
      <c r="AS60" s="141"/>
      <c r="AT60" s="141"/>
      <c r="AU60" s="141"/>
      <c r="AV60" s="142"/>
      <c r="AW60" s="142"/>
      <c r="AX60" s="142"/>
      <c r="AY60" s="142"/>
      <c r="AZ60" s="142"/>
      <c r="BA60" s="142"/>
      <c r="BB60" s="142"/>
      <c r="BC60" s="142"/>
      <c r="BD60" s="142"/>
      <c r="BE60" s="142"/>
      <c r="BF60" s="142"/>
      <c r="BG60" s="142"/>
      <c r="BH60" s="142"/>
      <c r="BI60" s="142"/>
      <c r="BJ60" s="142"/>
      <c r="BK60" s="142"/>
      <c r="BL60" s="142"/>
      <c r="BM60" s="142"/>
      <c r="BN60" s="142"/>
      <c r="BO60" s="142"/>
      <c r="BP60" s="142"/>
      <c r="BQ60" s="142"/>
      <c r="BR60" s="142"/>
      <c r="BS60" s="142"/>
    </row>
    <row r="61" spans="1:71" ht="14.25" customHeight="1" thickBot="1">
      <c r="A61" s="68"/>
      <c r="B61" s="58" t="s">
        <v>118</v>
      </c>
      <c r="C61" s="68"/>
      <c r="D61" s="68"/>
      <c r="E61" s="68"/>
      <c r="F61" s="68"/>
      <c r="G61" s="68"/>
      <c r="H61" s="1074">
        <v>0.6979166666666666</v>
      </c>
      <c r="I61" s="1075"/>
      <c r="J61" s="1075"/>
      <c r="K61" s="1075"/>
      <c r="L61" s="1075"/>
      <c r="M61" s="1076"/>
      <c r="N61" s="68"/>
      <c r="O61" s="68" t="s">
        <v>116</v>
      </c>
      <c r="P61" s="68"/>
      <c r="Q61" s="1074">
        <v>0.3645833333333333</v>
      </c>
      <c r="R61" s="1075"/>
      <c r="S61" s="1075"/>
      <c r="T61" s="1075"/>
      <c r="U61" s="1075"/>
      <c r="V61" s="1076"/>
      <c r="W61" s="68"/>
      <c r="X61" s="68"/>
      <c r="Y61" s="68"/>
      <c r="Z61" s="68"/>
      <c r="AA61" s="68"/>
      <c r="AB61" s="68"/>
      <c r="AC61" s="68"/>
      <c r="AD61" s="68"/>
      <c r="AE61" s="68"/>
      <c r="AF61" s="68"/>
      <c r="AG61" s="68"/>
      <c r="AH61" s="68"/>
      <c r="AI61" s="68"/>
      <c r="AJ61" s="68"/>
      <c r="AK61" s="68"/>
      <c r="AL61" s="68"/>
      <c r="AM61" s="68"/>
      <c r="AN61" s="68"/>
      <c r="AO61" s="68"/>
      <c r="AP61" s="68"/>
      <c r="AQ61" s="78"/>
      <c r="AR61" s="141"/>
      <c r="AS61" s="141"/>
      <c r="AT61" s="141"/>
      <c r="AU61" s="141"/>
      <c r="AV61" s="142"/>
      <c r="AW61" s="142"/>
      <c r="AX61" s="142"/>
      <c r="AY61" s="142"/>
      <c r="AZ61" s="142"/>
      <c r="BA61" s="142"/>
      <c r="BB61" s="142"/>
      <c r="BC61" s="142"/>
      <c r="BD61" s="142"/>
      <c r="BE61" s="142"/>
      <c r="BF61" s="142"/>
      <c r="BG61" s="142"/>
      <c r="BH61" s="142"/>
      <c r="BI61" s="142"/>
      <c r="BJ61" s="142"/>
      <c r="BK61" s="142"/>
      <c r="BL61" s="142"/>
      <c r="BM61" s="142"/>
      <c r="BN61" s="142"/>
      <c r="BO61" s="142"/>
      <c r="BP61" s="142"/>
      <c r="BQ61" s="142"/>
      <c r="BR61" s="142"/>
      <c r="BS61" s="142"/>
    </row>
    <row r="62" spans="1:71" ht="13.5" customHeight="1">
      <c r="A62" s="68"/>
      <c r="B62" s="63" t="s">
        <v>117</v>
      </c>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78"/>
      <c r="AR62" s="141"/>
      <c r="AS62" s="141"/>
      <c r="AT62" s="141"/>
      <c r="AU62" s="141"/>
      <c r="AV62" s="142"/>
      <c r="AW62" s="142"/>
      <c r="AX62" s="142"/>
      <c r="AY62" s="142"/>
      <c r="AZ62" s="142"/>
      <c r="BA62" s="142"/>
      <c r="BB62" s="142"/>
      <c r="BC62" s="142"/>
      <c r="BD62" s="142"/>
      <c r="BE62" s="142"/>
      <c r="BF62" s="142"/>
      <c r="BG62" s="142"/>
      <c r="BH62" s="142"/>
      <c r="BI62" s="142"/>
      <c r="BJ62" s="142"/>
      <c r="BK62" s="142"/>
      <c r="BL62" s="142"/>
      <c r="BM62" s="142"/>
      <c r="BN62" s="142"/>
      <c r="BO62" s="142"/>
      <c r="BP62" s="142"/>
      <c r="BQ62" s="142"/>
      <c r="BR62" s="142"/>
      <c r="BS62" s="142"/>
    </row>
    <row r="63" spans="1:71" ht="7.5" customHeight="1">
      <c r="A63" s="68"/>
      <c r="B63" s="190"/>
      <c r="C63" s="191"/>
      <c r="D63" s="191"/>
      <c r="E63" s="191"/>
      <c r="F63" s="191"/>
      <c r="G63" s="191"/>
      <c r="H63" s="191"/>
      <c r="I63" s="191"/>
      <c r="J63" s="191"/>
      <c r="K63" s="191"/>
      <c r="L63" s="191"/>
      <c r="M63" s="191"/>
      <c r="N63" s="191"/>
      <c r="O63" s="191"/>
      <c r="P63" s="191"/>
      <c r="Q63" s="191"/>
      <c r="R63" s="191"/>
      <c r="S63" s="191"/>
      <c r="T63" s="191"/>
      <c r="U63" s="191"/>
      <c r="V63" s="191"/>
      <c r="W63" s="191"/>
      <c r="X63" s="191"/>
      <c r="Y63" s="191"/>
      <c r="Z63" s="191"/>
      <c r="AA63" s="191"/>
      <c r="AB63" s="191"/>
      <c r="AC63" s="191"/>
      <c r="AD63" s="191"/>
      <c r="AE63" s="191"/>
      <c r="AF63" s="191"/>
      <c r="AG63" s="191"/>
      <c r="AH63" s="191"/>
      <c r="AI63" s="191"/>
      <c r="AJ63" s="191"/>
      <c r="AK63" s="191"/>
      <c r="AL63" s="191"/>
      <c r="AM63" s="191"/>
      <c r="AN63" s="191"/>
      <c r="AO63" s="191"/>
      <c r="AP63" s="191"/>
      <c r="AQ63" s="192"/>
      <c r="AR63" s="141"/>
      <c r="AS63" s="141"/>
      <c r="AT63" s="141"/>
      <c r="AU63" s="141"/>
      <c r="AX63" s="142"/>
      <c r="AY63" s="142"/>
      <c r="AZ63" s="142"/>
      <c r="BA63" s="142"/>
      <c r="BB63" s="142"/>
      <c r="BC63" s="142"/>
      <c r="BD63" s="142"/>
      <c r="BE63" s="142"/>
      <c r="BF63" s="142"/>
      <c r="BG63" s="142"/>
      <c r="BH63" s="142"/>
      <c r="BI63" s="142"/>
      <c r="BJ63" s="142"/>
      <c r="BK63" s="142"/>
      <c r="BL63" s="142"/>
      <c r="BM63" s="142"/>
      <c r="BN63" s="142"/>
      <c r="BO63" s="142"/>
      <c r="BP63" s="142"/>
      <c r="BQ63" s="142"/>
      <c r="BR63" s="142"/>
      <c r="BS63" s="142"/>
    </row>
    <row r="64" spans="1:71" ht="12" customHeight="1">
      <c r="A64" s="68"/>
      <c r="B64" s="193"/>
      <c r="C64" s="194" t="s">
        <v>130</v>
      </c>
      <c r="D64" s="195"/>
      <c r="E64" s="194" t="s">
        <v>123</v>
      </c>
      <c r="F64" s="196"/>
      <c r="G64" s="196"/>
      <c r="H64" s="196"/>
      <c r="I64" s="196"/>
      <c r="J64" s="196"/>
      <c r="K64" s="196"/>
      <c r="L64" s="196"/>
      <c r="M64" s="196"/>
      <c r="N64" s="196"/>
      <c r="O64" s="196"/>
      <c r="P64" s="196"/>
      <c r="Q64" s="196"/>
      <c r="R64" s="196"/>
      <c r="S64" s="196"/>
      <c r="T64" s="196"/>
      <c r="U64" s="196"/>
      <c r="V64" s="196"/>
      <c r="W64" s="196"/>
      <c r="X64" s="196"/>
      <c r="Y64" s="196"/>
      <c r="Z64" s="196"/>
      <c r="AA64" s="196"/>
      <c r="AB64" s="196"/>
      <c r="AC64" s="196"/>
      <c r="AD64" s="196"/>
      <c r="AE64" s="196"/>
      <c r="AF64" s="196"/>
      <c r="AG64" s="196"/>
      <c r="AH64" s="196"/>
      <c r="AI64" s="196"/>
      <c r="AJ64" s="196"/>
      <c r="AK64" s="196"/>
      <c r="AL64" s="196"/>
      <c r="AM64" s="196"/>
      <c r="AN64" s="196"/>
      <c r="AO64" s="196"/>
      <c r="AP64" s="196"/>
      <c r="AQ64" s="197"/>
      <c r="AR64" s="141"/>
      <c r="AS64" s="141"/>
      <c r="AT64" s="141"/>
      <c r="AU64" s="141"/>
      <c r="AX64" s="142"/>
      <c r="AY64" s="142"/>
      <c r="AZ64" s="142"/>
      <c r="BA64" s="142"/>
      <c r="BB64" s="142"/>
      <c r="BC64" s="142"/>
      <c r="BD64" s="142"/>
      <c r="BE64" s="142"/>
      <c r="BF64" s="142"/>
      <c r="BG64" s="142"/>
      <c r="BH64" s="142"/>
      <c r="BI64" s="142"/>
      <c r="BJ64" s="142"/>
      <c r="BK64" s="142"/>
      <c r="BL64" s="142"/>
      <c r="BM64" s="142"/>
      <c r="BN64" s="142"/>
      <c r="BO64" s="142"/>
      <c r="BP64" s="142"/>
      <c r="BQ64" s="142"/>
      <c r="BR64" s="142"/>
      <c r="BS64" s="142"/>
    </row>
    <row r="65" spans="2:47" ht="12" customHeight="1">
      <c r="B65" s="193"/>
      <c r="C65" s="194"/>
      <c r="D65" s="195"/>
      <c r="E65" s="194" t="s">
        <v>124</v>
      </c>
      <c r="F65" s="196"/>
      <c r="G65" s="196"/>
      <c r="H65" s="196"/>
      <c r="I65" s="196"/>
      <c r="J65" s="196"/>
      <c r="K65" s="196"/>
      <c r="L65" s="196"/>
      <c r="M65" s="196"/>
      <c r="N65" s="196"/>
      <c r="O65" s="196"/>
      <c r="P65" s="196"/>
      <c r="Q65" s="196"/>
      <c r="R65" s="196"/>
      <c r="S65" s="196"/>
      <c r="T65" s="196"/>
      <c r="U65" s="196"/>
      <c r="V65" s="196"/>
      <c r="W65" s="196"/>
      <c r="X65" s="196"/>
      <c r="Y65" s="196"/>
      <c r="Z65" s="196"/>
      <c r="AA65" s="196"/>
      <c r="AB65" s="196"/>
      <c r="AC65" s="196"/>
      <c r="AD65" s="196"/>
      <c r="AE65" s="196"/>
      <c r="AF65" s="196"/>
      <c r="AG65" s="196"/>
      <c r="AH65" s="196"/>
      <c r="AI65" s="196"/>
      <c r="AJ65" s="196"/>
      <c r="AK65" s="196"/>
      <c r="AL65" s="196"/>
      <c r="AM65" s="196"/>
      <c r="AN65" s="196"/>
      <c r="AO65" s="196"/>
      <c r="AP65" s="196"/>
      <c r="AQ65" s="197"/>
      <c r="AR65" s="141"/>
      <c r="AS65" s="141"/>
      <c r="AT65" s="94"/>
      <c r="AU65" s="94"/>
    </row>
    <row r="66" spans="2:45" ht="12" customHeight="1">
      <c r="B66" s="193"/>
      <c r="C66" s="194"/>
      <c r="D66" s="195"/>
      <c r="E66" s="194" t="s">
        <v>125</v>
      </c>
      <c r="F66" s="196"/>
      <c r="G66" s="196"/>
      <c r="H66" s="196"/>
      <c r="I66" s="196"/>
      <c r="J66" s="196"/>
      <c r="K66" s="196"/>
      <c r="L66" s="196"/>
      <c r="M66" s="196"/>
      <c r="N66" s="196"/>
      <c r="O66" s="196"/>
      <c r="P66" s="196"/>
      <c r="Q66" s="196"/>
      <c r="R66" s="196"/>
      <c r="S66" s="196"/>
      <c r="T66" s="196"/>
      <c r="U66" s="196"/>
      <c r="V66" s="196"/>
      <c r="W66" s="196"/>
      <c r="X66" s="196"/>
      <c r="Y66" s="196"/>
      <c r="Z66" s="196"/>
      <c r="AA66" s="196"/>
      <c r="AB66" s="196"/>
      <c r="AC66" s="196"/>
      <c r="AD66" s="196"/>
      <c r="AE66" s="196"/>
      <c r="AF66" s="196"/>
      <c r="AG66" s="196"/>
      <c r="AH66" s="196"/>
      <c r="AI66" s="196"/>
      <c r="AJ66" s="196"/>
      <c r="AK66" s="196"/>
      <c r="AL66" s="196"/>
      <c r="AM66" s="196"/>
      <c r="AN66" s="196"/>
      <c r="AO66" s="196"/>
      <c r="AP66" s="196"/>
      <c r="AQ66" s="197"/>
      <c r="AR66" s="94"/>
      <c r="AS66" s="94"/>
    </row>
    <row r="67" spans="2:43" ht="12" customHeight="1">
      <c r="B67" s="193"/>
      <c r="C67" s="198"/>
      <c r="D67" s="195"/>
      <c r="E67" s="198" t="s">
        <v>126</v>
      </c>
      <c r="F67" s="196"/>
      <c r="G67" s="196"/>
      <c r="H67" s="196"/>
      <c r="I67" s="196"/>
      <c r="J67" s="196"/>
      <c r="K67" s="196"/>
      <c r="L67" s="196"/>
      <c r="M67" s="196"/>
      <c r="N67" s="196"/>
      <c r="O67" s="196"/>
      <c r="P67" s="196"/>
      <c r="Q67" s="196"/>
      <c r="R67" s="196"/>
      <c r="S67" s="196"/>
      <c r="T67" s="196"/>
      <c r="U67" s="196"/>
      <c r="V67" s="196"/>
      <c r="W67" s="196"/>
      <c r="X67" s="196"/>
      <c r="Y67" s="196"/>
      <c r="Z67" s="196"/>
      <c r="AA67" s="196"/>
      <c r="AB67" s="196"/>
      <c r="AC67" s="196"/>
      <c r="AD67" s="196"/>
      <c r="AE67" s="196"/>
      <c r="AF67" s="196"/>
      <c r="AG67" s="196"/>
      <c r="AH67" s="196"/>
      <c r="AI67" s="196"/>
      <c r="AJ67" s="196"/>
      <c r="AK67" s="196"/>
      <c r="AL67" s="196"/>
      <c r="AM67" s="196"/>
      <c r="AN67" s="196"/>
      <c r="AO67" s="196"/>
      <c r="AP67" s="196"/>
      <c r="AQ67" s="197"/>
    </row>
    <row r="68" spans="2:43" ht="12" customHeight="1">
      <c r="B68" s="193"/>
      <c r="C68" s="194"/>
      <c r="D68" s="195"/>
      <c r="E68" s="194" t="s">
        <v>127</v>
      </c>
      <c r="F68" s="196"/>
      <c r="G68" s="196"/>
      <c r="H68" s="196"/>
      <c r="I68" s="196"/>
      <c r="J68" s="196"/>
      <c r="K68" s="196"/>
      <c r="L68" s="196"/>
      <c r="M68" s="196"/>
      <c r="N68" s="196"/>
      <c r="O68" s="196"/>
      <c r="P68" s="196"/>
      <c r="Q68" s="196"/>
      <c r="R68" s="196"/>
      <c r="S68" s="196"/>
      <c r="T68" s="196"/>
      <c r="U68" s="196"/>
      <c r="V68" s="196"/>
      <c r="W68" s="196"/>
      <c r="X68" s="196"/>
      <c r="Y68" s="196"/>
      <c r="Z68" s="196"/>
      <c r="AA68" s="196"/>
      <c r="AB68" s="196"/>
      <c r="AC68" s="196"/>
      <c r="AD68" s="196"/>
      <c r="AE68" s="196"/>
      <c r="AF68" s="196"/>
      <c r="AG68" s="196"/>
      <c r="AH68" s="196"/>
      <c r="AI68" s="196"/>
      <c r="AJ68" s="196"/>
      <c r="AK68" s="196"/>
      <c r="AL68" s="196"/>
      <c r="AM68" s="196"/>
      <c r="AN68" s="196"/>
      <c r="AO68" s="196"/>
      <c r="AP68" s="196"/>
      <c r="AQ68" s="197"/>
    </row>
    <row r="69" spans="2:43" ht="12" customHeight="1">
      <c r="B69" s="193"/>
      <c r="C69" s="194"/>
      <c r="D69" s="195"/>
      <c r="E69" s="194" t="s">
        <v>128</v>
      </c>
      <c r="F69" s="196"/>
      <c r="G69" s="196"/>
      <c r="H69" s="196"/>
      <c r="I69" s="196"/>
      <c r="J69" s="196"/>
      <c r="K69" s="196"/>
      <c r="L69" s="196"/>
      <c r="M69" s="196"/>
      <c r="N69" s="196"/>
      <c r="O69" s="196"/>
      <c r="P69" s="196"/>
      <c r="Q69" s="196"/>
      <c r="R69" s="196"/>
      <c r="S69" s="196"/>
      <c r="T69" s="196"/>
      <c r="U69" s="196"/>
      <c r="V69" s="196"/>
      <c r="W69" s="196"/>
      <c r="X69" s="196"/>
      <c r="Y69" s="196"/>
      <c r="Z69" s="196"/>
      <c r="AA69" s="196"/>
      <c r="AB69" s="196"/>
      <c r="AC69" s="196"/>
      <c r="AD69" s="196"/>
      <c r="AE69" s="196"/>
      <c r="AF69" s="196"/>
      <c r="AG69" s="196"/>
      <c r="AH69" s="196"/>
      <c r="AI69" s="196"/>
      <c r="AJ69" s="196"/>
      <c r="AK69" s="196"/>
      <c r="AL69" s="196"/>
      <c r="AM69" s="196"/>
      <c r="AN69" s="196"/>
      <c r="AO69" s="196"/>
      <c r="AP69" s="196"/>
      <c r="AQ69" s="197"/>
    </row>
    <row r="70" spans="2:43" ht="12" customHeight="1">
      <c r="B70" s="193"/>
      <c r="C70" s="194"/>
      <c r="D70" s="195"/>
      <c r="E70" s="194" t="s">
        <v>129</v>
      </c>
      <c r="F70" s="196"/>
      <c r="G70" s="196"/>
      <c r="H70" s="196"/>
      <c r="I70" s="196"/>
      <c r="J70" s="196"/>
      <c r="K70" s="196"/>
      <c r="L70" s="196"/>
      <c r="M70" s="196"/>
      <c r="N70" s="196"/>
      <c r="O70" s="196"/>
      <c r="P70" s="196"/>
      <c r="Q70" s="196"/>
      <c r="R70" s="196"/>
      <c r="S70" s="196"/>
      <c r="T70" s="196"/>
      <c r="U70" s="196"/>
      <c r="V70" s="196"/>
      <c r="W70" s="196"/>
      <c r="X70" s="196"/>
      <c r="Y70" s="196"/>
      <c r="Z70" s="196"/>
      <c r="AA70" s="196"/>
      <c r="AB70" s="196"/>
      <c r="AC70" s="196"/>
      <c r="AD70" s="196"/>
      <c r="AE70" s="196"/>
      <c r="AF70" s="196"/>
      <c r="AG70" s="196"/>
      <c r="AH70" s="196"/>
      <c r="AI70" s="196"/>
      <c r="AJ70" s="196"/>
      <c r="AK70" s="196"/>
      <c r="AL70" s="196"/>
      <c r="AM70" s="196"/>
      <c r="AN70" s="196"/>
      <c r="AO70" s="196"/>
      <c r="AP70" s="196"/>
      <c r="AQ70" s="197"/>
    </row>
    <row r="71" spans="2:43" ht="12" customHeight="1">
      <c r="B71" s="193"/>
      <c r="C71" s="199" t="s">
        <v>132</v>
      </c>
      <c r="D71" s="195"/>
      <c r="E71" s="200" t="s">
        <v>131</v>
      </c>
      <c r="F71" s="201"/>
      <c r="G71" s="201"/>
      <c r="H71" s="201"/>
      <c r="I71" s="201"/>
      <c r="J71" s="201"/>
      <c r="K71" s="201"/>
      <c r="L71" s="201"/>
      <c r="M71" s="201"/>
      <c r="N71" s="201"/>
      <c r="O71" s="201"/>
      <c r="P71" s="201"/>
      <c r="Q71" s="201"/>
      <c r="R71" s="201"/>
      <c r="S71" s="201"/>
      <c r="T71" s="201"/>
      <c r="U71" s="201"/>
      <c r="V71" s="201"/>
      <c r="W71" s="201"/>
      <c r="X71" s="201"/>
      <c r="Y71" s="201"/>
      <c r="Z71" s="201"/>
      <c r="AA71" s="201"/>
      <c r="AB71" s="201"/>
      <c r="AC71" s="201"/>
      <c r="AD71" s="201"/>
      <c r="AE71" s="201"/>
      <c r="AF71" s="201"/>
      <c r="AG71" s="201"/>
      <c r="AH71" s="201"/>
      <c r="AI71" s="201"/>
      <c r="AJ71" s="201"/>
      <c r="AK71" s="201"/>
      <c r="AL71" s="201"/>
      <c r="AM71" s="201"/>
      <c r="AN71" s="201"/>
      <c r="AO71" s="201"/>
      <c r="AP71" s="201"/>
      <c r="AQ71" s="202"/>
    </row>
    <row r="72" spans="2:43" ht="10.5" customHeight="1">
      <c r="B72" s="203"/>
      <c r="C72" s="204"/>
      <c r="D72" s="204"/>
      <c r="E72" s="204"/>
      <c r="F72" s="204"/>
      <c r="G72" s="204"/>
      <c r="H72" s="204"/>
      <c r="I72" s="204"/>
      <c r="J72" s="204"/>
      <c r="K72" s="204"/>
      <c r="L72" s="204"/>
      <c r="M72" s="204"/>
      <c r="N72" s="204"/>
      <c r="O72" s="204"/>
      <c r="P72" s="204"/>
      <c r="Q72" s="204"/>
      <c r="R72" s="204"/>
      <c r="S72" s="204"/>
      <c r="T72" s="204"/>
      <c r="U72" s="204"/>
      <c r="V72" s="204"/>
      <c r="W72" s="204"/>
      <c r="X72" s="204"/>
      <c r="Y72" s="204"/>
      <c r="Z72" s="204"/>
      <c r="AA72" s="204"/>
      <c r="AB72" s="204"/>
      <c r="AC72" s="204"/>
      <c r="AD72" s="204"/>
      <c r="AE72" s="204"/>
      <c r="AF72" s="204"/>
      <c r="AG72" s="204"/>
      <c r="AH72" s="204"/>
      <c r="AI72" s="204"/>
      <c r="AJ72" s="204"/>
      <c r="AK72" s="204"/>
      <c r="AL72" s="204"/>
      <c r="AM72" s="204"/>
      <c r="AN72" s="204"/>
      <c r="AO72" s="204"/>
      <c r="AP72" s="204"/>
      <c r="AQ72" s="205"/>
    </row>
    <row r="76" spans="4:36" ht="14.25">
      <c r="D76" s="248"/>
      <c r="E76" s="249">
        <v>1</v>
      </c>
      <c r="F76" s="249">
        <v>2</v>
      </c>
      <c r="G76" s="249">
        <v>3</v>
      </c>
      <c r="H76" s="249">
        <v>4</v>
      </c>
      <c r="I76" s="249">
        <v>5</v>
      </c>
      <c r="J76" s="249">
        <v>6</v>
      </c>
      <c r="K76" s="249">
        <v>7</v>
      </c>
      <c r="L76" s="249">
        <v>8</v>
      </c>
      <c r="M76" s="249">
        <v>9</v>
      </c>
      <c r="N76" s="249">
        <v>10</v>
      </c>
      <c r="O76" s="249">
        <v>11</v>
      </c>
      <c r="P76" s="249">
        <v>12</v>
      </c>
      <c r="Q76" s="249">
        <v>13</v>
      </c>
      <c r="R76" s="249">
        <v>14</v>
      </c>
      <c r="S76" s="249">
        <v>15</v>
      </c>
      <c r="T76" s="249">
        <v>16</v>
      </c>
      <c r="U76" s="249">
        <v>17</v>
      </c>
      <c r="V76" s="249">
        <v>18</v>
      </c>
      <c r="W76" s="249">
        <v>19</v>
      </c>
      <c r="X76" s="249">
        <v>20</v>
      </c>
      <c r="Y76" s="249">
        <v>21</v>
      </c>
      <c r="Z76" s="249">
        <v>22</v>
      </c>
      <c r="AA76" s="249">
        <v>23</v>
      </c>
      <c r="AB76" s="249">
        <v>24</v>
      </c>
      <c r="AC76" s="249">
        <v>25</v>
      </c>
      <c r="AD76" s="249">
        <v>26</v>
      </c>
      <c r="AE76" s="249">
        <v>27</v>
      </c>
      <c r="AF76" s="249">
        <v>28</v>
      </c>
      <c r="AG76" s="249">
        <v>29</v>
      </c>
      <c r="AH76" s="249">
        <v>30</v>
      </c>
      <c r="AI76" s="249"/>
      <c r="AJ76" s="68"/>
    </row>
    <row r="77" spans="4:36" ht="15" thickBot="1">
      <c r="D77"/>
      <c r="E77" s="250" t="str">
        <f aca="true" t="shared" si="23" ref="E77:AH77">F5</f>
        <v>火</v>
      </c>
      <c r="F77" s="250" t="str">
        <f t="shared" si="23"/>
        <v>水</v>
      </c>
      <c r="G77" s="250" t="str">
        <f t="shared" si="23"/>
        <v>木</v>
      </c>
      <c r="H77" s="250" t="str">
        <f t="shared" si="23"/>
        <v>金</v>
      </c>
      <c r="I77" s="250" t="str">
        <f t="shared" si="23"/>
        <v>土</v>
      </c>
      <c r="J77" s="250" t="str">
        <f t="shared" si="23"/>
        <v>日</v>
      </c>
      <c r="K77" s="250" t="str">
        <f t="shared" si="23"/>
        <v>月</v>
      </c>
      <c r="L77" s="250" t="str">
        <f t="shared" si="23"/>
        <v>火</v>
      </c>
      <c r="M77" s="250" t="str">
        <f t="shared" si="23"/>
        <v>水</v>
      </c>
      <c r="N77" s="250" t="str">
        <f t="shared" si="23"/>
        <v>木</v>
      </c>
      <c r="O77" s="250" t="str">
        <f t="shared" si="23"/>
        <v>金</v>
      </c>
      <c r="P77" s="250" t="str">
        <f t="shared" si="23"/>
        <v>土</v>
      </c>
      <c r="Q77" s="250" t="str">
        <f t="shared" si="23"/>
        <v>日</v>
      </c>
      <c r="R77" s="250" t="str">
        <f t="shared" si="23"/>
        <v>月</v>
      </c>
      <c r="S77" s="250" t="str">
        <f t="shared" si="23"/>
        <v>火</v>
      </c>
      <c r="T77" s="250" t="str">
        <f t="shared" si="23"/>
        <v>水</v>
      </c>
      <c r="U77" s="250" t="str">
        <f t="shared" si="23"/>
        <v>木</v>
      </c>
      <c r="V77" s="250" t="str">
        <f t="shared" si="23"/>
        <v>金</v>
      </c>
      <c r="W77" s="250" t="str">
        <f t="shared" si="23"/>
        <v>土</v>
      </c>
      <c r="X77" s="250" t="str">
        <f t="shared" si="23"/>
        <v>日</v>
      </c>
      <c r="Y77" s="250" t="str">
        <f t="shared" si="23"/>
        <v>月</v>
      </c>
      <c r="Z77" s="250" t="str">
        <f t="shared" si="23"/>
        <v>火</v>
      </c>
      <c r="AA77" s="250" t="str">
        <f t="shared" si="23"/>
        <v>水</v>
      </c>
      <c r="AB77" s="250" t="str">
        <f t="shared" si="23"/>
        <v>木</v>
      </c>
      <c r="AC77" s="250" t="str">
        <f t="shared" si="23"/>
        <v>金</v>
      </c>
      <c r="AD77" s="250" t="str">
        <f t="shared" si="23"/>
        <v>土</v>
      </c>
      <c r="AE77" s="250" t="str">
        <f t="shared" si="23"/>
        <v>日</v>
      </c>
      <c r="AF77" s="250" t="str">
        <f t="shared" si="23"/>
        <v>月</v>
      </c>
      <c r="AG77" s="250" t="str">
        <f t="shared" si="23"/>
        <v>火</v>
      </c>
      <c r="AH77" s="250" t="str">
        <f t="shared" si="23"/>
        <v>水</v>
      </c>
      <c r="AI77" s="250"/>
      <c r="AJ77" s="68"/>
    </row>
    <row r="78" spans="4:36" ht="14.25">
      <c r="D78" s="251"/>
      <c r="E78" s="252"/>
      <c r="F78" s="253"/>
      <c r="G78" s="253"/>
      <c r="H78" s="253"/>
      <c r="I78" s="253"/>
      <c r="J78" s="253"/>
      <c r="K78" s="253"/>
      <c r="L78" s="253"/>
      <c r="M78" s="253"/>
      <c r="N78" s="253"/>
      <c r="O78" s="253"/>
      <c r="P78" s="253"/>
      <c r="Q78" s="253"/>
      <c r="R78" s="253"/>
      <c r="S78" s="253"/>
      <c r="T78" s="253"/>
      <c r="U78" s="253"/>
      <c r="V78" s="253"/>
      <c r="W78" s="253"/>
      <c r="X78" s="253"/>
      <c r="Y78" s="253"/>
      <c r="Z78" s="253"/>
      <c r="AA78" s="253"/>
      <c r="AB78" s="253"/>
      <c r="AC78" s="253"/>
      <c r="AD78" s="253"/>
      <c r="AE78" s="253"/>
      <c r="AF78" s="253"/>
      <c r="AG78" s="253"/>
      <c r="AH78" s="253"/>
      <c r="AI78" s="254"/>
      <c r="AJ78" s="68">
        <f>SUM(E78:AI78)</f>
        <v>0</v>
      </c>
    </row>
    <row r="79" spans="4:36" ht="15" thickBot="1">
      <c r="D79" s="255"/>
      <c r="E79" s="256"/>
      <c r="F79" s="257"/>
      <c r="G79" s="257"/>
      <c r="H79" s="257"/>
      <c r="I79" s="257"/>
      <c r="J79" s="257"/>
      <c r="K79" s="257"/>
      <c r="L79" s="257"/>
      <c r="M79" s="257"/>
      <c r="N79" s="257"/>
      <c r="O79" s="257"/>
      <c r="P79" s="257"/>
      <c r="Q79" s="257"/>
      <c r="R79" s="257"/>
      <c r="S79" s="257"/>
      <c r="T79" s="257"/>
      <c r="U79" s="257"/>
      <c r="V79" s="257"/>
      <c r="W79" s="257"/>
      <c r="X79" s="257"/>
      <c r="Y79" s="257"/>
      <c r="Z79" s="257"/>
      <c r="AA79" s="257"/>
      <c r="AB79" s="257"/>
      <c r="AC79" s="257"/>
      <c r="AD79" s="257"/>
      <c r="AE79" s="257"/>
      <c r="AF79" s="257"/>
      <c r="AG79" s="257"/>
      <c r="AH79" s="257"/>
      <c r="AI79" s="258"/>
      <c r="AJ79"/>
    </row>
    <row r="80" spans="4:36" ht="13.5">
      <c r="D80" s="267" t="str">
        <f aca="true" t="shared" si="24" ref="D80:D104">D7</f>
        <v>Ａ２</v>
      </c>
      <c r="E80" s="266">
        <f aca="true" t="shared" si="25" ref="E80:AH80">VLOOKUP(F7,$AQ$33:$AR$46,2,0)</f>
        <v>8</v>
      </c>
      <c r="F80" s="266">
        <f t="shared" si="25"/>
        <v>0</v>
      </c>
      <c r="G80" s="266">
        <f t="shared" si="25"/>
        <v>8</v>
      </c>
      <c r="H80" s="266">
        <f t="shared" si="25"/>
        <v>0</v>
      </c>
      <c r="I80" s="266">
        <f t="shared" si="25"/>
        <v>0</v>
      </c>
      <c r="J80" s="266">
        <f t="shared" si="25"/>
        <v>8</v>
      </c>
      <c r="K80" s="266">
        <f t="shared" si="25"/>
        <v>8</v>
      </c>
      <c r="L80" s="266">
        <f t="shared" si="25"/>
        <v>0</v>
      </c>
      <c r="M80" s="266">
        <f t="shared" si="25"/>
        <v>8</v>
      </c>
      <c r="N80" s="266">
        <f t="shared" si="25"/>
        <v>4</v>
      </c>
      <c r="O80" s="266">
        <f t="shared" si="25"/>
        <v>8</v>
      </c>
      <c r="P80" s="266">
        <f t="shared" si="25"/>
        <v>8</v>
      </c>
      <c r="Q80" s="266">
        <f t="shared" si="25"/>
        <v>0</v>
      </c>
      <c r="R80" s="266">
        <f t="shared" si="25"/>
        <v>8</v>
      </c>
      <c r="S80" s="266">
        <f t="shared" si="25"/>
        <v>0</v>
      </c>
      <c r="T80" s="266">
        <f t="shared" si="25"/>
        <v>8</v>
      </c>
      <c r="U80" s="266">
        <f t="shared" si="25"/>
        <v>0</v>
      </c>
      <c r="V80" s="266">
        <f t="shared" si="25"/>
        <v>8</v>
      </c>
      <c r="W80" s="266">
        <f t="shared" si="25"/>
        <v>0</v>
      </c>
      <c r="X80" s="266">
        <f t="shared" si="25"/>
        <v>0</v>
      </c>
      <c r="Y80" s="266">
        <f t="shared" si="25"/>
        <v>8</v>
      </c>
      <c r="Z80" s="266">
        <f t="shared" si="25"/>
        <v>8</v>
      </c>
      <c r="AA80" s="266">
        <f t="shared" si="25"/>
        <v>0</v>
      </c>
      <c r="AB80" s="266">
        <f t="shared" si="25"/>
        <v>0</v>
      </c>
      <c r="AC80" s="266">
        <f t="shared" si="25"/>
        <v>0</v>
      </c>
      <c r="AD80" s="266">
        <f t="shared" si="25"/>
        <v>8</v>
      </c>
      <c r="AE80" s="266">
        <f t="shared" si="25"/>
        <v>0</v>
      </c>
      <c r="AF80" s="266">
        <f t="shared" si="25"/>
        <v>0</v>
      </c>
      <c r="AG80" s="266">
        <f t="shared" si="25"/>
        <v>8</v>
      </c>
      <c r="AH80" s="266">
        <f t="shared" si="25"/>
        <v>8</v>
      </c>
      <c r="AI80" s="266"/>
      <c r="AJ80" s="261">
        <f>SUM(E80:AI80)</f>
        <v>124</v>
      </c>
    </row>
    <row r="81" spans="4:36" ht="13.5">
      <c r="D81" s="267" t="str">
        <f t="shared" si="24"/>
        <v>Ｂ２</v>
      </c>
      <c r="E81" s="266">
        <f aca="true" t="shared" si="26" ref="E81:AH81">VLOOKUP(F8,$AQ$33:$AR$46,2,0)</f>
        <v>8</v>
      </c>
      <c r="F81" s="266">
        <f t="shared" si="26"/>
        <v>8</v>
      </c>
      <c r="G81" s="266">
        <f t="shared" si="26"/>
        <v>0</v>
      </c>
      <c r="H81" s="266">
        <f t="shared" si="26"/>
        <v>8</v>
      </c>
      <c r="I81" s="266">
        <f t="shared" si="26"/>
        <v>8</v>
      </c>
      <c r="J81" s="266">
        <f t="shared" si="26"/>
        <v>8</v>
      </c>
      <c r="K81" s="266">
        <f t="shared" si="26"/>
        <v>0</v>
      </c>
      <c r="L81" s="266">
        <f t="shared" si="26"/>
        <v>0</v>
      </c>
      <c r="M81" s="266">
        <f t="shared" si="26"/>
        <v>8</v>
      </c>
      <c r="N81" s="266">
        <f t="shared" si="26"/>
        <v>8</v>
      </c>
      <c r="O81" s="266">
        <f t="shared" si="26"/>
        <v>0</v>
      </c>
      <c r="P81" s="266">
        <f t="shared" si="26"/>
        <v>8</v>
      </c>
      <c r="Q81" s="266">
        <f t="shared" si="26"/>
        <v>8</v>
      </c>
      <c r="R81" s="266">
        <f t="shared" si="26"/>
        <v>0</v>
      </c>
      <c r="S81" s="266">
        <f t="shared" si="26"/>
        <v>8</v>
      </c>
      <c r="T81" s="266">
        <f t="shared" si="26"/>
        <v>8</v>
      </c>
      <c r="U81" s="266">
        <f t="shared" si="26"/>
        <v>8</v>
      </c>
      <c r="V81" s="266">
        <f t="shared" si="26"/>
        <v>8</v>
      </c>
      <c r="W81" s="266">
        <f t="shared" si="26"/>
        <v>8</v>
      </c>
      <c r="X81" s="266">
        <f t="shared" si="26"/>
        <v>0</v>
      </c>
      <c r="Y81" s="266">
        <f t="shared" si="26"/>
        <v>0</v>
      </c>
      <c r="Z81" s="266">
        <f t="shared" si="26"/>
        <v>8</v>
      </c>
      <c r="AA81" s="266">
        <f t="shared" si="26"/>
        <v>8</v>
      </c>
      <c r="AB81" s="266">
        <f t="shared" si="26"/>
        <v>0</v>
      </c>
      <c r="AC81" s="266">
        <f t="shared" si="26"/>
        <v>0</v>
      </c>
      <c r="AD81" s="266">
        <f t="shared" si="26"/>
        <v>8</v>
      </c>
      <c r="AE81" s="266">
        <f t="shared" si="26"/>
        <v>8</v>
      </c>
      <c r="AF81" s="266">
        <f t="shared" si="26"/>
        <v>8</v>
      </c>
      <c r="AG81" s="266">
        <f t="shared" si="26"/>
        <v>0</v>
      </c>
      <c r="AH81" s="266">
        <f t="shared" si="26"/>
        <v>8</v>
      </c>
      <c r="AI81" s="266"/>
      <c r="AJ81" s="261">
        <f aca="true" t="shared" si="27" ref="AJ81:AJ104">SUM(E81:AI81)</f>
        <v>160</v>
      </c>
    </row>
    <row r="82" spans="4:36" ht="13.5">
      <c r="D82" s="267" t="str">
        <f t="shared" si="24"/>
        <v>Ｃ２</v>
      </c>
      <c r="E82" s="266">
        <f aca="true" t="shared" si="28" ref="E82:AH82">VLOOKUP(F9,$AQ$33:$AR$46,2,0)</f>
        <v>0</v>
      </c>
      <c r="F82" s="266">
        <f t="shared" si="28"/>
        <v>0</v>
      </c>
      <c r="G82" s="266">
        <f t="shared" si="28"/>
        <v>8</v>
      </c>
      <c r="H82" s="266">
        <f t="shared" si="28"/>
        <v>8</v>
      </c>
      <c r="I82" s="266">
        <f t="shared" si="28"/>
        <v>8</v>
      </c>
      <c r="J82" s="266">
        <f t="shared" si="28"/>
        <v>0</v>
      </c>
      <c r="K82" s="266">
        <f t="shared" si="28"/>
        <v>8</v>
      </c>
      <c r="L82" s="266">
        <f t="shared" si="28"/>
        <v>8</v>
      </c>
      <c r="M82" s="266">
        <f t="shared" si="28"/>
        <v>8</v>
      </c>
      <c r="N82" s="266">
        <f t="shared" si="28"/>
        <v>0</v>
      </c>
      <c r="O82" s="266">
        <f t="shared" si="28"/>
        <v>0</v>
      </c>
      <c r="P82" s="266">
        <f t="shared" si="28"/>
        <v>0</v>
      </c>
      <c r="Q82" s="266">
        <f t="shared" si="28"/>
        <v>8</v>
      </c>
      <c r="R82" s="266">
        <f t="shared" si="28"/>
        <v>8</v>
      </c>
      <c r="S82" s="266">
        <f t="shared" si="28"/>
        <v>8</v>
      </c>
      <c r="T82" s="266">
        <f t="shared" si="28"/>
        <v>8</v>
      </c>
      <c r="U82" s="266">
        <f t="shared" si="28"/>
        <v>0</v>
      </c>
      <c r="V82" s="266">
        <f t="shared" si="28"/>
        <v>0</v>
      </c>
      <c r="W82" s="266">
        <f t="shared" si="28"/>
        <v>8</v>
      </c>
      <c r="X82" s="266">
        <f t="shared" si="28"/>
        <v>8</v>
      </c>
      <c r="Y82" s="266">
        <f t="shared" si="28"/>
        <v>8</v>
      </c>
      <c r="Z82" s="266">
        <f t="shared" si="28"/>
        <v>0</v>
      </c>
      <c r="AA82" s="266">
        <f t="shared" si="28"/>
        <v>0</v>
      </c>
      <c r="AB82" s="266">
        <f t="shared" si="28"/>
        <v>8</v>
      </c>
      <c r="AC82" s="266">
        <f t="shared" si="28"/>
        <v>8</v>
      </c>
      <c r="AD82" s="266">
        <f t="shared" si="28"/>
        <v>8</v>
      </c>
      <c r="AE82" s="266">
        <f t="shared" si="28"/>
        <v>0</v>
      </c>
      <c r="AF82" s="266">
        <f t="shared" si="28"/>
        <v>8</v>
      </c>
      <c r="AG82" s="266">
        <f t="shared" si="28"/>
        <v>8</v>
      </c>
      <c r="AH82" s="266">
        <f t="shared" si="28"/>
        <v>0</v>
      </c>
      <c r="AI82" s="266"/>
      <c r="AJ82" s="261">
        <f t="shared" si="27"/>
        <v>144</v>
      </c>
    </row>
    <row r="83" spans="4:36" ht="13.5">
      <c r="D83" s="267" t="str">
        <f t="shared" si="24"/>
        <v>Ｄ２</v>
      </c>
      <c r="E83" s="266">
        <f aca="true" t="shared" si="29" ref="E83:AH83">VLOOKUP(F10,$AQ$33:$AR$46,2,0)</f>
        <v>8</v>
      </c>
      <c r="F83" s="266">
        <f t="shared" si="29"/>
        <v>0</v>
      </c>
      <c r="G83" s="266">
        <f t="shared" si="29"/>
        <v>8</v>
      </c>
      <c r="H83" s="266">
        <f t="shared" si="29"/>
        <v>8</v>
      </c>
      <c r="I83" s="266">
        <f t="shared" si="29"/>
        <v>0</v>
      </c>
      <c r="J83" s="266">
        <f t="shared" si="29"/>
        <v>0</v>
      </c>
      <c r="K83" s="266">
        <f t="shared" si="29"/>
        <v>8</v>
      </c>
      <c r="L83" s="266">
        <f t="shared" si="29"/>
        <v>8</v>
      </c>
      <c r="M83" s="266">
        <f t="shared" si="29"/>
        <v>0</v>
      </c>
      <c r="N83" s="266">
        <f t="shared" si="29"/>
        <v>0</v>
      </c>
      <c r="O83" s="266">
        <f t="shared" si="29"/>
        <v>8</v>
      </c>
      <c r="P83" s="266">
        <f t="shared" si="29"/>
        <v>8</v>
      </c>
      <c r="Q83" s="266">
        <f t="shared" si="29"/>
        <v>8</v>
      </c>
      <c r="R83" s="266">
        <f t="shared" si="29"/>
        <v>0</v>
      </c>
      <c r="S83" s="266">
        <f t="shared" si="29"/>
        <v>0</v>
      </c>
      <c r="T83" s="266">
        <f t="shared" si="29"/>
        <v>8</v>
      </c>
      <c r="U83" s="266">
        <f t="shared" si="29"/>
        <v>8</v>
      </c>
      <c r="V83" s="266">
        <f t="shared" si="29"/>
        <v>8</v>
      </c>
      <c r="W83" s="266">
        <f t="shared" si="29"/>
        <v>0</v>
      </c>
      <c r="X83" s="266">
        <f t="shared" si="29"/>
        <v>8</v>
      </c>
      <c r="Y83" s="266">
        <f t="shared" si="29"/>
        <v>8</v>
      </c>
      <c r="Z83" s="266">
        <f t="shared" si="29"/>
        <v>8</v>
      </c>
      <c r="AA83" s="266">
        <f t="shared" si="29"/>
        <v>0</v>
      </c>
      <c r="AB83" s="266">
        <f t="shared" si="29"/>
        <v>8</v>
      </c>
      <c r="AC83" s="266">
        <f t="shared" si="29"/>
        <v>0</v>
      </c>
      <c r="AD83" s="266">
        <f t="shared" si="29"/>
        <v>0</v>
      </c>
      <c r="AE83" s="266">
        <f t="shared" si="29"/>
        <v>8</v>
      </c>
      <c r="AF83" s="266">
        <f t="shared" si="29"/>
        <v>0</v>
      </c>
      <c r="AG83" s="266">
        <f t="shared" si="29"/>
        <v>0</v>
      </c>
      <c r="AH83" s="266">
        <f t="shared" si="29"/>
        <v>8</v>
      </c>
      <c r="AI83" s="266"/>
      <c r="AJ83" s="261">
        <f t="shared" si="27"/>
        <v>136</v>
      </c>
    </row>
    <row r="84" spans="4:36" ht="13.5">
      <c r="D84" s="267" t="str">
        <f t="shared" si="24"/>
        <v>Ｅ２</v>
      </c>
      <c r="E84" s="266">
        <f aca="true" t="shared" si="30" ref="E84:AH84">VLOOKUP(F11,$AQ$33:$AR$46,2,0)</f>
        <v>0</v>
      </c>
      <c r="F84" s="266">
        <f t="shared" si="30"/>
        <v>8</v>
      </c>
      <c r="G84" s="266">
        <f t="shared" si="30"/>
        <v>8</v>
      </c>
      <c r="H84" s="266">
        <f t="shared" si="30"/>
        <v>8</v>
      </c>
      <c r="I84" s="266">
        <f t="shared" si="30"/>
        <v>8</v>
      </c>
      <c r="J84" s="266">
        <f t="shared" si="30"/>
        <v>0</v>
      </c>
      <c r="K84" s="266">
        <f t="shared" si="30"/>
        <v>8</v>
      </c>
      <c r="L84" s="266">
        <f t="shared" si="30"/>
        <v>0</v>
      </c>
      <c r="M84" s="266">
        <f t="shared" si="30"/>
        <v>0</v>
      </c>
      <c r="N84" s="266">
        <f t="shared" si="30"/>
        <v>8</v>
      </c>
      <c r="O84" s="266">
        <f t="shared" si="30"/>
        <v>8</v>
      </c>
      <c r="P84" s="266">
        <f t="shared" si="30"/>
        <v>0</v>
      </c>
      <c r="Q84" s="266">
        <f t="shared" si="30"/>
        <v>8</v>
      </c>
      <c r="R84" s="266">
        <f t="shared" si="30"/>
        <v>8</v>
      </c>
      <c r="S84" s="266">
        <f t="shared" si="30"/>
        <v>8</v>
      </c>
      <c r="T84" s="266">
        <f t="shared" si="30"/>
        <v>8</v>
      </c>
      <c r="U84" s="266">
        <f t="shared" si="30"/>
        <v>0</v>
      </c>
      <c r="V84" s="266">
        <f t="shared" si="30"/>
        <v>8</v>
      </c>
      <c r="W84" s="266">
        <f t="shared" si="30"/>
        <v>8</v>
      </c>
      <c r="X84" s="266">
        <f t="shared" si="30"/>
        <v>0</v>
      </c>
      <c r="Y84" s="266">
        <f t="shared" si="30"/>
        <v>8</v>
      </c>
      <c r="Z84" s="266">
        <f t="shared" si="30"/>
        <v>8</v>
      </c>
      <c r="AA84" s="266">
        <f t="shared" si="30"/>
        <v>8</v>
      </c>
      <c r="AB84" s="266">
        <f t="shared" si="30"/>
        <v>0</v>
      </c>
      <c r="AC84" s="266">
        <f t="shared" si="30"/>
        <v>8</v>
      </c>
      <c r="AD84" s="266">
        <f t="shared" si="30"/>
        <v>8</v>
      </c>
      <c r="AE84" s="266">
        <f t="shared" si="30"/>
        <v>0</v>
      </c>
      <c r="AF84" s="266">
        <f t="shared" si="30"/>
        <v>0</v>
      </c>
      <c r="AG84" s="266">
        <f t="shared" si="30"/>
        <v>8</v>
      </c>
      <c r="AH84" s="266">
        <f t="shared" si="30"/>
        <v>0</v>
      </c>
      <c r="AI84" s="266"/>
      <c r="AJ84" s="261">
        <f t="shared" si="27"/>
        <v>152</v>
      </c>
    </row>
    <row r="85" spans="4:36" ht="13.5">
      <c r="D85" s="267" t="str">
        <f t="shared" si="24"/>
        <v>Ｆ２</v>
      </c>
      <c r="E85" s="266">
        <f aca="true" t="shared" si="31" ref="E85:AH85">VLOOKUP(F12,$AQ$33:$AR$46,2,0)</f>
        <v>8</v>
      </c>
      <c r="F85" s="266">
        <f t="shared" si="31"/>
        <v>0</v>
      </c>
      <c r="G85" s="266">
        <f t="shared" si="31"/>
        <v>8</v>
      </c>
      <c r="H85" s="266">
        <f t="shared" si="31"/>
        <v>8</v>
      </c>
      <c r="I85" s="266">
        <f t="shared" si="31"/>
        <v>0</v>
      </c>
      <c r="J85" s="266">
        <f t="shared" si="31"/>
        <v>0</v>
      </c>
      <c r="K85" s="266">
        <f t="shared" si="31"/>
        <v>8</v>
      </c>
      <c r="L85" s="266">
        <f t="shared" si="31"/>
        <v>8</v>
      </c>
      <c r="M85" s="266">
        <f t="shared" si="31"/>
        <v>8</v>
      </c>
      <c r="N85" s="266">
        <f t="shared" si="31"/>
        <v>0</v>
      </c>
      <c r="O85" s="266">
        <f t="shared" si="31"/>
        <v>8</v>
      </c>
      <c r="P85" s="266">
        <f t="shared" si="31"/>
        <v>0</v>
      </c>
      <c r="Q85" s="266">
        <f t="shared" si="31"/>
        <v>8</v>
      </c>
      <c r="R85" s="266">
        <f t="shared" si="31"/>
        <v>8</v>
      </c>
      <c r="S85" s="266">
        <f t="shared" si="31"/>
        <v>8</v>
      </c>
      <c r="T85" s="266">
        <f t="shared" si="31"/>
        <v>8</v>
      </c>
      <c r="U85" s="266">
        <f t="shared" si="31"/>
        <v>8</v>
      </c>
      <c r="V85" s="266">
        <f t="shared" si="31"/>
        <v>0</v>
      </c>
      <c r="W85" s="266">
        <f t="shared" si="31"/>
        <v>0</v>
      </c>
      <c r="X85" s="266">
        <f t="shared" si="31"/>
        <v>8</v>
      </c>
      <c r="Y85" s="266">
        <f t="shared" si="31"/>
        <v>0</v>
      </c>
      <c r="Z85" s="266">
        <f t="shared" si="31"/>
        <v>8</v>
      </c>
      <c r="AA85" s="266">
        <f t="shared" si="31"/>
        <v>8</v>
      </c>
      <c r="AB85" s="266">
        <f t="shared" si="31"/>
        <v>8</v>
      </c>
      <c r="AC85" s="266">
        <f t="shared" si="31"/>
        <v>8</v>
      </c>
      <c r="AD85" s="266">
        <f t="shared" si="31"/>
        <v>0</v>
      </c>
      <c r="AE85" s="266">
        <f t="shared" si="31"/>
        <v>8</v>
      </c>
      <c r="AF85" s="266">
        <f t="shared" si="31"/>
        <v>8</v>
      </c>
      <c r="AG85" s="266">
        <f t="shared" si="31"/>
        <v>0</v>
      </c>
      <c r="AH85" s="266">
        <f t="shared" si="31"/>
        <v>8</v>
      </c>
      <c r="AI85" s="266"/>
      <c r="AJ85" s="261">
        <f t="shared" si="27"/>
        <v>160</v>
      </c>
    </row>
    <row r="86" spans="4:36" ht="13.5">
      <c r="D86" s="267" t="str">
        <f t="shared" si="24"/>
        <v>Ｇ２</v>
      </c>
      <c r="E86" s="266">
        <f aca="true" t="shared" si="32" ref="E86:AH86">VLOOKUP(F13,$AQ$33:$AR$46,2,0)</f>
        <v>8</v>
      </c>
      <c r="F86" s="266">
        <f t="shared" si="32"/>
        <v>8</v>
      </c>
      <c r="G86" s="266">
        <f t="shared" si="32"/>
        <v>8</v>
      </c>
      <c r="H86" s="266">
        <f t="shared" si="32"/>
        <v>0</v>
      </c>
      <c r="I86" s="266">
        <f t="shared" si="32"/>
        <v>8</v>
      </c>
      <c r="J86" s="266">
        <f t="shared" si="32"/>
        <v>8</v>
      </c>
      <c r="K86" s="266">
        <f t="shared" si="32"/>
        <v>8</v>
      </c>
      <c r="L86" s="266">
        <f t="shared" si="32"/>
        <v>0</v>
      </c>
      <c r="M86" s="266">
        <f t="shared" si="32"/>
        <v>8</v>
      </c>
      <c r="N86" s="266">
        <f t="shared" si="32"/>
        <v>8</v>
      </c>
      <c r="O86" s="266">
        <f t="shared" si="32"/>
        <v>0</v>
      </c>
      <c r="P86" s="266">
        <f t="shared" si="32"/>
        <v>8</v>
      </c>
      <c r="Q86" s="266">
        <f t="shared" si="32"/>
        <v>8</v>
      </c>
      <c r="R86" s="266">
        <f t="shared" si="32"/>
        <v>8</v>
      </c>
      <c r="S86" s="266">
        <f t="shared" si="32"/>
        <v>8</v>
      </c>
      <c r="T86" s="266">
        <f t="shared" si="32"/>
        <v>0</v>
      </c>
      <c r="U86" s="266">
        <f t="shared" si="32"/>
        <v>8</v>
      </c>
      <c r="V86" s="266">
        <f t="shared" si="32"/>
        <v>0</v>
      </c>
      <c r="W86" s="266">
        <f t="shared" si="32"/>
        <v>0</v>
      </c>
      <c r="X86" s="266">
        <f t="shared" si="32"/>
        <v>8</v>
      </c>
      <c r="Y86" s="266">
        <f t="shared" si="32"/>
        <v>8</v>
      </c>
      <c r="Z86" s="266">
        <f t="shared" si="32"/>
        <v>8</v>
      </c>
      <c r="AA86" s="266">
        <f t="shared" si="32"/>
        <v>0</v>
      </c>
      <c r="AB86" s="266">
        <f t="shared" si="32"/>
        <v>8</v>
      </c>
      <c r="AC86" s="266">
        <f t="shared" si="32"/>
        <v>8</v>
      </c>
      <c r="AD86" s="266">
        <f t="shared" si="32"/>
        <v>0</v>
      </c>
      <c r="AE86" s="266">
        <f t="shared" si="32"/>
        <v>0</v>
      </c>
      <c r="AF86" s="266">
        <f t="shared" si="32"/>
        <v>8</v>
      </c>
      <c r="AG86" s="266">
        <f t="shared" si="32"/>
        <v>8</v>
      </c>
      <c r="AH86" s="266">
        <f t="shared" si="32"/>
        <v>0</v>
      </c>
      <c r="AI86" s="266"/>
      <c r="AJ86" s="261">
        <f t="shared" si="27"/>
        <v>160</v>
      </c>
    </row>
    <row r="87" spans="4:36" ht="13.5">
      <c r="D87" s="267" t="str">
        <f t="shared" si="24"/>
        <v>Ｈ２</v>
      </c>
      <c r="E87" s="266">
        <f aca="true" t="shared" si="33" ref="E87:AH87">VLOOKUP(F14,$AQ$33:$AR$46,2,0)</f>
        <v>8</v>
      </c>
      <c r="F87" s="266">
        <f t="shared" si="33"/>
        <v>0</v>
      </c>
      <c r="G87" s="266">
        <f t="shared" si="33"/>
        <v>0</v>
      </c>
      <c r="H87" s="266">
        <f t="shared" si="33"/>
        <v>8</v>
      </c>
      <c r="I87" s="266">
        <f t="shared" si="33"/>
        <v>8</v>
      </c>
      <c r="J87" s="266">
        <f t="shared" si="33"/>
        <v>8</v>
      </c>
      <c r="K87" s="266">
        <f t="shared" si="33"/>
        <v>0</v>
      </c>
      <c r="L87" s="266">
        <f t="shared" si="33"/>
        <v>8</v>
      </c>
      <c r="M87" s="266">
        <f t="shared" si="33"/>
        <v>8</v>
      </c>
      <c r="N87" s="266">
        <f t="shared" si="33"/>
        <v>0</v>
      </c>
      <c r="O87" s="266">
        <f t="shared" si="33"/>
        <v>8</v>
      </c>
      <c r="P87" s="266">
        <f t="shared" si="33"/>
        <v>8</v>
      </c>
      <c r="Q87" s="266">
        <f t="shared" si="33"/>
        <v>0</v>
      </c>
      <c r="R87" s="266">
        <f t="shared" si="33"/>
        <v>8</v>
      </c>
      <c r="S87" s="266">
        <f t="shared" si="33"/>
        <v>8</v>
      </c>
      <c r="T87" s="266">
        <f t="shared" si="33"/>
        <v>0</v>
      </c>
      <c r="U87" s="266">
        <f t="shared" si="33"/>
        <v>0</v>
      </c>
      <c r="V87" s="266">
        <f t="shared" si="33"/>
        <v>8</v>
      </c>
      <c r="W87" s="266">
        <f t="shared" si="33"/>
        <v>8</v>
      </c>
      <c r="X87" s="266">
        <f t="shared" si="33"/>
        <v>8</v>
      </c>
      <c r="Y87" s="266">
        <f t="shared" si="33"/>
        <v>8</v>
      </c>
      <c r="Z87" s="266">
        <f t="shared" si="33"/>
        <v>0</v>
      </c>
      <c r="AA87" s="266">
        <f t="shared" si="33"/>
        <v>8</v>
      </c>
      <c r="AB87" s="266">
        <f t="shared" si="33"/>
        <v>8</v>
      </c>
      <c r="AC87" s="266">
        <f t="shared" si="33"/>
        <v>8</v>
      </c>
      <c r="AD87" s="266">
        <f t="shared" si="33"/>
        <v>8</v>
      </c>
      <c r="AE87" s="266">
        <f t="shared" si="33"/>
        <v>0</v>
      </c>
      <c r="AF87" s="266">
        <f t="shared" si="33"/>
        <v>0</v>
      </c>
      <c r="AG87" s="266">
        <f t="shared" si="33"/>
        <v>8</v>
      </c>
      <c r="AH87" s="266">
        <f t="shared" si="33"/>
        <v>8</v>
      </c>
      <c r="AI87" s="266"/>
      <c r="AJ87" s="261">
        <f t="shared" si="27"/>
        <v>160</v>
      </c>
    </row>
    <row r="88" spans="4:36" ht="13.5">
      <c r="D88" s="267" t="str">
        <f t="shared" si="24"/>
        <v>Ｉ２</v>
      </c>
      <c r="E88" s="266">
        <f aca="true" t="shared" si="34" ref="E88:AH88">VLOOKUP(F15,$AQ$33:$AR$46,2,0)</f>
        <v>0</v>
      </c>
      <c r="F88" s="266">
        <f t="shared" si="34"/>
        <v>0</v>
      </c>
      <c r="G88" s="266">
        <f t="shared" si="34"/>
        <v>8</v>
      </c>
      <c r="H88" s="266">
        <f t="shared" si="34"/>
        <v>8</v>
      </c>
      <c r="I88" s="266">
        <f t="shared" si="34"/>
        <v>8</v>
      </c>
      <c r="J88" s="266">
        <f t="shared" si="34"/>
        <v>8</v>
      </c>
      <c r="K88" s="266">
        <f t="shared" si="34"/>
        <v>0</v>
      </c>
      <c r="L88" s="266">
        <f t="shared" si="34"/>
        <v>8</v>
      </c>
      <c r="M88" s="266">
        <f t="shared" si="34"/>
        <v>8</v>
      </c>
      <c r="N88" s="266">
        <f t="shared" si="34"/>
        <v>8</v>
      </c>
      <c r="O88" s="266">
        <f t="shared" si="34"/>
        <v>0</v>
      </c>
      <c r="P88" s="266">
        <f t="shared" si="34"/>
        <v>0</v>
      </c>
      <c r="Q88" s="266">
        <f t="shared" si="34"/>
        <v>0</v>
      </c>
      <c r="R88" s="266">
        <f t="shared" si="34"/>
        <v>8</v>
      </c>
      <c r="S88" s="266">
        <f t="shared" si="34"/>
        <v>8</v>
      </c>
      <c r="T88" s="266">
        <f t="shared" si="34"/>
        <v>0</v>
      </c>
      <c r="U88" s="266">
        <f t="shared" si="34"/>
        <v>8</v>
      </c>
      <c r="V88" s="266">
        <f t="shared" si="34"/>
        <v>8</v>
      </c>
      <c r="W88" s="266">
        <f t="shared" si="34"/>
        <v>8</v>
      </c>
      <c r="X88" s="266">
        <f t="shared" si="34"/>
        <v>8</v>
      </c>
      <c r="Y88" s="266">
        <f t="shared" si="34"/>
        <v>0</v>
      </c>
      <c r="Z88" s="266">
        <f t="shared" si="34"/>
        <v>8</v>
      </c>
      <c r="AA88" s="266">
        <f t="shared" si="34"/>
        <v>8</v>
      </c>
      <c r="AB88" s="266">
        <f t="shared" si="34"/>
        <v>8</v>
      </c>
      <c r="AC88" s="266">
        <f t="shared" si="34"/>
        <v>8</v>
      </c>
      <c r="AD88" s="266">
        <f t="shared" si="34"/>
        <v>0</v>
      </c>
      <c r="AE88" s="266">
        <f t="shared" si="34"/>
        <v>8</v>
      </c>
      <c r="AF88" s="266">
        <f t="shared" si="34"/>
        <v>8</v>
      </c>
      <c r="AG88" s="266">
        <f t="shared" si="34"/>
        <v>0</v>
      </c>
      <c r="AH88" s="266">
        <f t="shared" si="34"/>
        <v>0</v>
      </c>
      <c r="AI88" s="266"/>
      <c r="AJ88" s="261">
        <f t="shared" si="27"/>
        <v>152</v>
      </c>
    </row>
    <row r="89" spans="4:36" ht="13.5">
      <c r="D89" s="267" t="str">
        <f t="shared" si="24"/>
        <v>Ｊ２</v>
      </c>
      <c r="E89" s="266">
        <f aca="true" t="shared" si="35" ref="E89:AH89">VLOOKUP(F16,$AQ$33:$AR$46,2,0)</f>
        <v>8</v>
      </c>
      <c r="F89" s="266">
        <f t="shared" si="35"/>
        <v>8</v>
      </c>
      <c r="G89" s="266">
        <f t="shared" si="35"/>
        <v>0</v>
      </c>
      <c r="H89" s="266">
        <f t="shared" si="35"/>
        <v>0</v>
      </c>
      <c r="I89" s="266">
        <f t="shared" si="35"/>
        <v>8</v>
      </c>
      <c r="J89" s="266">
        <f t="shared" si="35"/>
        <v>8</v>
      </c>
      <c r="K89" s="266">
        <f t="shared" si="35"/>
        <v>8</v>
      </c>
      <c r="L89" s="266">
        <f t="shared" si="35"/>
        <v>0</v>
      </c>
      <c r="M89" s="266">
        <f t="shared" si="35"/>
        <v>0</v>
      </c>
      <c r="N89" s="266">
        <f t="shared" si="35"/>
        <v>8</v>
      </c>
      <c r="O89" s="266">
        <f t="shared" si="35"/>
        <v>8</v>
      </c>
      <c r="P89" s="266">
        <f t="shared" si="35"/>
        <v>8</v>
      </c>
      <c r="Q89" s="266">
        <f t="shared" si="35"/>
        <v>8</v>
      </c>
      <c r="R89" s="266">
        <f t="shared" si="35"/>
        <v>0</v>
      </c>
      <c r="S89" s="266">
        <f t="shared" si="35"/>
        <v>8</v>
      </c>
      <c r="T89" s="266">
        <f t="shared" si="35"/>
        <v>8</v>
      </c>
      <c r="U89" s="266">
        <f t="shared" si="35"/>
        <v>0</v>
      </c>
      <c r="V89" s="266">
        <f t="shared" si="35"/>
        <v>0</v>
      </c>
      <c r="W89" s="266">
        <f t="shared" si="35"/>
        <v>8</v>
      </c>
      <c r="X89" s="266">
        <f t="shared" si="35"/>
        <v>8</v>
      </c>
      <c r="Y89" s="266">
        <f t="shared" si="35"/>
        <v>0</v>
      </c>
      <c r="Z89" s="266">
        <f t="shared" si="35"/>
        <v>0</v>
      </c>
      <c r="AA89" s="266">
        <f t="shared" si="35"/>
        <v>8</v>
      </c>
      <c r="AB89" s="266">
        <f t="shared" si="35"/>
        <v>8</v>
      </c>
      <c r="AC89" s="266">
        <f t="shared" si="35"/>
        <v>8</v>
      </c>
      <c r="AD89" s="266">
        <f t="shared" si="35"/>
        <v>8</v>
      </c>
      <c r="AE89" s="266">
        <f t="shared" si="35"/>
        <v>0</v>
      </c>
      <c r="AF89" s="266">
        <f t="shared" si="35"/>
        <v>8</v>
      </c>
      <c r="AG89" s="266">
        <f t="shared" si="35"/>
        <v>8</v>
      </c>
      <c r="AH89" s="266">
        <f t="shared" si="35"/>
        <v>8</v>
      </c>
      <c r="AI89" s="266"/>
      <c r="AJ89" s="261">
        <f t="shared" si="27"/>
        <v>160</v>
      </c>
    </row>
    <row r="90" spans="4:36" ht="13.5">
      <c r="D90" s="267" t="str">
        <f t="shared" si="24"/>
        <v>Ｋ２</v>
      </c>
      <c r="E90" s="266">
        <f aca="true" t="shared" si="36" ref="E90:AH90">VLOOKUP(F17,$AQ$33:$AR$46,2,0)</f>
        <v>0</v>
      </c>
      <c r="F90" s="266">
        <f t="shared" si="36"/>
        <v>8</v>
      </c>
      <c r="G90" s="266">
        <f t="shared" si="36"/>
        <v>0</v>
      </c>
      <c r="H90" s="266">
        <f t="shared" si="36"/>
        <v>8</v>
      </c>
      <c r="I90" s="266">
        <f t="shared" si="36"/>
        <v>0</v>
      </c>
      <c r="J90" s="266">
        <f t="shared" si="36"/>
        <v>0</v>
      </c>
      <c r="K90" s="266">
        <f t="shared" si="36"/>
        <v>8</v>
      </c>
      <c r="L90" s="266">
        <f t="shared" si="36"/>
        <v>8</v>
      </c>
      <c r="M90" s="266">
        <f t="shared" si="36"/>
        <v>8</v>
      </c>
      <c r="N90" s="266">
        <f t="shared" si="36"/>
        <v>0</v>
      </c>
      <c r="O90" s="266">
        <f t="shared" si="36"/>
        <v>8</v>
      </c>
      <c r="P90" s="266">
        <f t="shared" si="36"/>
        <v>0</v>
      </c>
      <c r="Q90" s="266">
        <f t="shared" si="36"/>
        <v>8</v>
      </c>
      <c r="R90" s="266">
        <f t="shared" si="36"/>
        <v>8</v>
      </c>
      <c r="S90" s="266">
        <f t="shared" si="36"/>
        <v>8</v>
      </c>
      <c r="T90" s="266">
        <f t="shared" si="36"/>
        <v>8</v>
      </c>
      <c r="U90" s="266">
        <f t="shared" si="36"/>
        <v>0</v>
      </c>
      <c r="V90" s="266">
        <f t="shared" si="36"/>
        <v>8</v>
      </c>
      <c r="W90" s="266">
        <f t="shared" si="36"/>
        <v>8</v>
      </c>
      <c r="X90" s="266">
        <f t="shared" si="36"/>
        <v>8</v>
      </c>
      <c r="Y90" s="266">
        <f t="shared" si="36"/>
        <v>0</v>
      </c>
      <c r="Z90" s="266">
        <f t="shared" si="36"/>
        <v>8</v>
      </c>
      <c r="AA90" s="266">
        <f t="shared" si="36"/>
        <v>0</v>
      </c>
      <c r="AB90" s="266">
        <f t="shared" si="36"/>
        <v>0</v>
      </c>
      <c r="AC90" s="266">
        <f t="shared" si="36"/>
        <v>8</v>
      </c>
      <c r="AD90" s="266">
        <f t="shared" si="36"/>
        <v>8</v>
      </c>
      <c r="AE90" s="266">
        <f t="shared" si="36"/>
        <v>8</v>
      </c>
      <c r="AF90" s="266">
        <f t="shared" si="36"/>
        <v>8</v>
      </c>
      <c r="AG90" s="266">
        <f t="shared" si="36"/>
        <v>0</v>
      </c>
      <c r="AH90" s="266">
        <f t="shared" si="36"/>
        <v>8</v>
      </c>
      <c r="AI90" s="266"/>
      <c r="AJ90" s="261">
        <f t="shared" si="27"/>
        <v>152</v>
      </c>
    </row>
    <row r="91" spans="4:36" ht="13.5">
      <c r="D91" s="267" t="str">
        <f t="shared" si="24"/>
        <v>Ｌ２</v>
      </c>
      <c r="E91" s="266">
        <f aca="true" t="shared" si="37" ref="E91:AH91">VLOOKUP(F18,$AQ$33:$AR$46,2,0)</f>
        <v>8</v>
      </c>
      <c r="F91" s="266">
        <f t="shared" si="37"/>
        <v>8</v>
      </c>
      <c r="G91" s="266">
        <f t="shared" si="37"/>
        <v>8</v>
      </c>
      <c r="H91" s="266">
        <f t="shared" si="37"/>
        <v>0</v>
      </c>
      <c r="I91" s="266">
        <f t="shared" si="37"/>
        <v>8</v>
      </c>
      <c r="J91" s="266">
        <f t="shared" si="37"/>
        <v>8</v>
      </c>
      <c r="K91" s="266">
        <f t="shared" si="37"/>
        <v>0</v>
      </c>
      <c r="L91" s="266">
        <f t="shared" si="37"/>
        <v>0</v>
      </c>
      <c r="M91" s="266">
        <f t="shared" si="37"/>
        <v>8</v>
      </c>
      <c r="N91" s="266">
        <f t="shared" si="37"/>
        <v>8</v>
      </c>
      <c r="O91" s="266">
        <f t="shared" si="37"/>
        <v>0</v>
      </c>
      <c r="P91" s="266">
        <f t="shared" si="37"/>
        <v>8</v>
      </c>
      <c r="Q91" s="266">
        <f t="shared" si="37"/>
        <v>8</v>
      </c>
      <c r="R91" s="266">
        <f t="shared" si="37"/>
        <v>8</v>
      </c>
      <c r="S91" s="266">
        <f t="shared" si="37"/>
        <v>8</v>
      </c>
      <c r="T91" s="266">
        <f t="shared" si="37"/>
        <v>0</v>
      </c>
      <c r="U91" s="266">
        <f t="shared" si="37"/>
        <v>8</v>
      </c>
      <c r="V91" s="266">
        <f t="shared" si="37"/>
        <v>8</v>
      </c>
      <c r="W91" s="266">
        <f t="shared" si="37"/>
        <v>0</v>
      </c>
      <c r="X91" s="266">
        <f t="shared" si="37"/>
        <v>0</v>
      </c>
      <c r="Y91" s="266">
        <f t="shared" si="37"/>
        <v>8</v>
      </c>
      <c r="Z91" s="266">
        <f t="shared" si="37"/>
        <v>0</v>
      </c>
      <c r="AA91" s="266">
        <f t="shared" si="37"/>
        <v>8</v>
      </c>
      <c r="AB91" s="266">
        <f t="shared" si="37"/>
        <v>8</v>
      </c>
      <c r="AC91" s="266">
        <f t="shared" si="37"/>
        <v>8</v>
      </c>
      <c r="AD91" s="266">
        <f t="shared" si="37"/>
        <v>8</v>
      </c>
      <c r="AE91" s="266">
        <f t="shared" si="37"/>
        <v>0</v>
      </c>
      <c r="AF91" s="266">
        <f t="shared" si="37"/>
        <v>0</v>
      </c>
      <c r="AG91" s="266">
        <f t="shared" si="37"/>
        <v>8</v>
      </c>
      <c r="AH91" s="266">
        <f t="shared" si="37"/>
        <v>8</v>
      </c>
      <c r="AI91" s="266"/>
      <c r="AJ91" s="261">
        <f t="shared" si="27"/>
        <v>160</v>
      </c>
    </row>
    <row r="92" spans="4:36" ht="13.5">
      <c r="D92" s="267" t="str">
        <f t="shared" si="24"/>
        <v>Ｍ２</v>
      </c>
      <c r="E92" s="266">
        <f aca="true" t="shared" si="38" ref="E92:AH92">VLOOKUP(F19,$AQ$33:$AR$46,2,0)</f>
        <v>0</v>
      </c>
      <c r="F92" s="266">
        <f t="shared" si="38"/>
        <v>0</v>
      </c>
      <c r="G92" s="266">
        <f t="shared" si="38"/>
        <v>0</v>
      </c>
      <c r="H92" s="266">
        <f t="shared" si="38"/>
        <v>8</v>
      </c>
      <c r="I92" s="266">
        <f t="shared" si="38"/>
        <v>8</v>
      </c>
      <c r="J92" s="266">
        <f t="shared" si="38"/>
        <v>8</v>
      </c>
      <c r="K92" s="266">
        <f t="shared" si="38"/>
        <v>8</v>
      </c>
      <c r="L92" s="266">
        <f t="shared" si="38"/>
        <v>0</v>
      </c>
      <c r="M92" s="266">
        <f t="shared" si="38"/>
        <v>8</v>
      </c>
      <c r="N92" s="266">
        <f t="shared" si="38"/>
        <v>8</v>
      </c>
      <c r="O92" s="266">
        <f t="shared" si="38"/>
        <v>8</v>
      </c>
      <c r="P92" s="266">
        <f t="shared" si="38"/>
        <v>8</v>
      </c>
      <c r="Q92" s="266">
        <f t="shared" si="38"/>
        <v>0</v>
      </c>
      <c r="R92" s="266">
        <f t="shared" si="38"/>
        <v>8</v>
      </c>
      <c r="S92" s="266">
        <f t="shared" si="38"/>
        <v>0</v>
      </c>
      <c r="T92" s="266">
        <f t="shared" si="38"/>
        <v>8</v>
      </c>
      <c r="U92" s="266">
        <f t="shared" si="38"/>
        <v>0</v>
      </c>
      <c r="V92" s="266">
        <f t="shared" si="38"/>
        <v>8</v>
      </c>
      <c r="W92" s="266">
        <f t="shared" si="38"/>
        <v>0</v>
      </c>
      <c r="X92" s="266">
        <f t="shared" si="38"/>
        <v>8</v>
      </c>
      <c r="Y92" s="266">
        <f t="shared" si="38"/>
        <v>8</v>
      </c>
      <c r="Z92" s="266">
        <f t="shared" si="38"/>
        <v>0</v>
      </c>
      <c r="AA92" s="266">
        <f t="shared" si="38"/>
        <v>0</v>
      </c>
      <c r="AB92" s="266">
        <f t="shared" si="38"/>
        <v>8</v>
      </c>
      <c r="AC92" s="266">
        <f t="shared" si="38"/>
        <v>8</v>
      </c>
      <c r="AD92" s="266">
        <f t="shared" si="38"/>
        <v>0</v>
      </c>
      <c r="AE92" s="266">
        <f t="shared" si="38"/>
        <v>8</v>
      </c>
      <c r="AF92" s="266">
        <f t="shared" si="38"/>
        <v>8</v>
      </c>
      <c r="AG92" s="266">
        <f t="shared" si="38"/>
        <v>0</v>
      </c>
      <c r="AH92" s="266">
        <f t="shared" si="38"/>
        <v>8</v>
      </c>
      <c r="AI92" s="266"/>
      <c r="AJ92" s="261">
        <f t="shared" si="27"/>
        <v>144</v>
      </c>
    </row>
    <row r="93" spans="4:36" ht="13.5">
      <c r="D93" s="267" t="str">
        <f t="shared" si="24"/>
        <v>Ｎ２</v>
      </c>
      <c r="E93" s="266">
        <f aca="true" t="shared" si="39" ref="E93:AH93">VLOOKUP(F20,$AQ$33:$AR$46,2,0)</f>
        <v>8</v>
      </c>
      <c r="F93" s="266">
        <f t="shared" si="39"/>
        <v>0</v>
      </c>
      <c r="G93" s="266">
        <f t="shared" si="39"/>
        <v>8</v>
      </c>
      <c r="H93" s="266">
        <f t="shared" si="39"/>
        <v>0</v>
      </c>
      <c r="I93" s="266">
        <f t="shared" si="39"/>
        <v>8</v>
      </c>
      <c r="J93" s="266">
        <f t="shared" si="39"/>
        <v>0</v>
      </c>
      <c r="K93" s="266">
        <f t="shared" si="39"/>
        <v>0</v>
      </c>
      <c r="L93" s="266">
        <f t="shared" si="39"/>
        <v>8</v>
      </c>
      <c r="M93" s="266">
        <f t="shared" si="39"/>
        <v>0</v>
      </c>
      <c r="N93" s="266">
        <f t="shared" si="39"/>
        <v>8</v>
      </c>
      <c r="O93" s="266">
        <f t="shared" si="39"/>
        <v>0</v>
      </c>
      <c r="P93" s="266">
        <f t="shared" si="39"/>
        <v>8</v>
      </c>
      <c r="Q93" s="266">
        <f t="shared" si="39"/>
        <v>8</v>
      </c>
      <c r="R93" s="266">
        <f t="shared" si="39"/>
        <v>0</v>
      </c>
      <c r="S93" s="266">
        <f t="shared" si="39"/>
        <v>8</v>
      </c>
      <c r="T93" s="266">
        <f t="shared" si="39"/>
        <v>8</v>
      </c>
      <c r="U93" s="266">
        <f t="shared" si="39"/>
        <v>8</v>
      </c>
      <c r="V93" s="266">
        <f t="shared" si="39"/>
        <v>0</v>
      </c>
      <c r="W93" s="266">
        <f t="shared" si="39"/>
        <v>8</v>
      </c>
      <c r="X93" s="266">
        <f t="shared" si="39"/>
        <v>0</v>
      </c>
      <c r="Y93" s="266">
        <f t="shared" si="39"/>
        <v>0</v>
      </c>
      <c r="Z93" s="266">
        <f t="shared" si="39"/>
        <v>8</v>
      </c>
      <c r="AA93" s="266">
        <f t="shared" si="39"/>
        <v>8</v>
      </c>
      <c r="AB93" s="266">
        <f t="shared" si="39"/>
        <v>8</v>
      </c>
      <c r="AC93" s="266">
        <f t="shared" si="39"/>
        <v>8</v>
      </c>
      <c r="AD93" s="266">
        <f t="shared" si="39"/>
        <v>8</v>
      </c>
      <c r="AE93" s="266">
        <f t="shared" si="39"/>
        <v>8</v>
      </c>
      <c r="AF93" s="266">
        <f t="shared" si="39"/>
        <v>0</v>
      </c>
      <c r="AG93" s="266">
        <f t="shared" si="39"/>
        <v>8</v>
      </c>
      <c r="AH93" s="266">
        <f t="shared" si="39"/>
        <v>0</v>
      </c>
      <c r="AI93" s="266"/>
      <c r="AJ93" s="261">
        <f t="shared" si="27"/>
        <v>144</v>
      </c>
    </row>
    <row r="94" spans="4:36" ht="13.5">
      <c r="D94" s="267" t="str">
        <f t="shared" si="24"/>
        <v>Ｏ２</v>
      </c>
      <c r="E94" s="266">
        <f aca="true" t="shared" si="40" ref="E94:AH94">VLOOKUP(F21,$AQ$33:$AR$46,2,0)</f>
        <v>8</v>
      </c>
      <c r="F94" s="266">
        <f t="shared" si="40"/>
        <v>0</v>
      </c>
      <c r="G94" s="266">
        <f t="shared" si="40"/>
        <v>8</v>
      </c>
      <c r="H94" s="266">
        <f t="shared" si="40"/>
        <v>8</v>
      </c>
      <c r="I94" s="266">
        <f t="shared" si="40"/>
        <v>8</v>
      </c>
      <c r="J94" s="266">
        <f t="shared" si="40"/>
        <v>8</v>
      </c>
      <c r="K94" s="266">
        <f t="shared" si="40"/>
        <v>0</v>
      </c>
      <c r="L94" s="266">
        <f t="shared" si="40"/>
        <v>8</v>
      </c>
      <c r="M94" s="266">
        <f t="shared" si="40"/>
        <v>8</v>
      </c>
      <c r="N94" s="266">
        <f t="shared" si="40"/>
        <v>0</v>
      </c>
      <c r="O94" s="266">
        <f t="shared" si="40"/>
        <v>8</v>
      </c>
      <c r="P94" s="266">
        <f t="shared" si="40"/>
        <v>8</v>
      </c>
      <c r="Q94" s="266">
        <f t="shared" si="40"/>
        <v>0</v>
      </c>
      <c r="R94" s="266">
        <f t="shared" si="40"/>
        <v>8</v>
      </c>
      <c r="S94" s="266">
        <f t="shared" si="40"/>
        <v>8</v>
      </c>
      <c r="T94" s="266">
        <f t="shared" si="40"/>
        <v>8</v>
      </c>
      <c r="U94" s="266">
        <f t="shared" si="40"/>
        <v>0</v>
      </c>
      <c r="V94" s="266">
        <f t="shared" si="40"/>
        <v>8</v>
      </c>
      <c r="W94" s="266">
        <f t="shared" si="40"/>
        <v>0</v>
      </c>
      <c r="X94" s="266">
        <f t="shared" si="40"/>
        <v>0</v>
      </c>
      <c r="Y94" s="266">
        <f t="shared" si="40"/>
        <v>8</v>
      </c>
      <c r="Z94" s="266">
        <f t="shared" si="40"/>
        <v>8</v>
      </c>
      <c r="AA94" s="266">
        <f t="shared" si="40"/>
        <v>8</v>
      </c>
      <c r="AB94" s="266">
        <f t="shared" si="40"/>
        <v>0</v>
      </c>
      <c r="AC94" s="266">
        <f t="shared" si="40"/>
        <v>0</v>
      </c>
      <c r="AD94" s="266">
        <f t="shared" si="40"/>
        <v>8</v>
      </c>
      <c r="AE94" s="266">
        <f t="shared" si="40"/>
        <v>8</v>
      </c>
      <c r="AF94" s="266">
        <f t="shared" si="40"/>
        <v>0</v>
      </c>
      <c r="AG94" s="266">
        <f t="shared" si="40"/>
        <v>8</v>
      </c>
      <c r="AH94" s="266">
        <f t="shared" si="40"/>
        <v>8</v>
      </c>
      <c r="AI94" s="266"/>
      <c r="AJ94" s="261">
        <f t="shared" si="27"/>
        <v>160</v>
      </c>
    </row>
    <row r="95" spans="4:36" ht="13.5">
      <c r="D95" s="267" t="str">
        <f t="shared" si="24"/>
        <v>Ｐ２</v>
      </c>
      <c r="E95" s="266">
        <f aca="true" t="shared" si="41" ref="E95:AH95">VLOOKUP(F22,$AQ$33:$AR$46,2,0)</f>
        <v>0</v>
      </c>
      <c r="F95" s="266">
        <f t="shared" si="41"/>
        <v>8</v>
      </c>
      <c r="G95" s="266">
        <f t="shared" si="41"/>
        <v>8</v>
      </c>
      <c r="H95" s="266">
        <f t="shared" si="41"/>
        <v>8</v>
      </c>
      <c r="I95" s="266">
        <f t="shared" si="41"/>
        <v>0</v>
      </c>
      <c r="J95" s="266">
        <f t="shared" si="41"/>
        <v>0</v>
      </c>
      <c r="K95" s="266">
        <f t="shared" si="41"/>
        <v>8</v>
      </c>
      <c r="L95" s="266">
        <f t="shared" si="41"/>
        <v>8</v>
      </c>
      <c r="M95" s="266">
        <f t="shared" si="41"/>
        <v>0</v>
      </c>
      <c r="N95" s="266">
        <f t="shared" si="41"/>
        <v>8</v>
      </c>
      <c r="O95" s="266">
        <f t="shared" si="41"/>
        <v>8</v>
      </c>
      <c r="P95" s="266">
        <f t="shared" si="41"/>
        <v>8</v>
      </c>
      <c r="Q95" s="266">
        <f t="shared" si="41"/>
        <v>0</v>
      </c>
      <c r="R95" s="266">
        <f t="shared" si="41"/>
        <v>8</v>
      </c>
      <c r="S95" s="266">
        <f t="shared" si="41"/>
        <v>8</v>
      </c>
      <c r="T95" s="266">
        <f t="shared" si="41"/>
        <v>0</v>
      </c>
      <c r="U95" s="266">
        <f t="shared" si="41"/>
        <v>0</v>
      </c>
      <c r="V95" s="266">
        <f t="shared" si="41"/>
        <v>8</v>
      </c>
      <c r="W95" s="266">
        <f t="shared" si="41"/>
        <v>8</v>
      </c>
      <c r="X95" s="266">
        <f t="shared" si="41"/>
        <v>8</v>
      </c>
      <c r="Y95" s="266">
        <f t="shared" si="41"/>
        <v>8</v>
      </c>
      <c r="Z95" s="266">
        <f t="shared" si="41"/>
        <v>0</v>
      </c>
      <c r="AA95" s="266">
        <f t="shared" si="41"/>
        <v>8</v>
      </c>
      <c r="AB95" s="266">
        <f t="shared" si="41"/>
        <v>8</v>
      </c>
      <c r="AC95" s="266">
        <f t="shared" si="41"/>
        <v>0</v>
      </c>
      <c r="AD95" s="266">
        <f t="shared" si="41"/>
        <v>0</v>
      </c>
      <c r="AE95" s="266">
        <f t="shared" si="41"/>
        <v>8</v>
      </c>
      <c r="AF95" s="266">
        <f t="shared" si="41"/>
        <v>8</v>
      </c>
      <c r="AG95" s="266">
        <f t="shared" si="41"/>
        <v>8</v>
      </c>
      <c r="AH95" s="266">
        <f t="shared" si="41"/>
        <v>8</v>
      </c>
      <c r="AI95" s="266"/>
      <c r="AJ95" s="261">
        <f t="shared" si="27"/>
        <v>160</v>
      </c>
    </row>
    <row r="96" spans="4:36" ht="13.5">
      <c r="D96" s="267" t="str">
        <f t="shared" si="24"/>
        <v>Ｑ２</v>
      </c>
      <c r="E96" s="266">
        <f aca="true" t="shared" si="42" ref="E96:AH96">VLOOKUP(F23,$AQ$33:$AR$46,2,0)</f>
        <v>8</v>
      </c>
      <c r="F96" s="266">
        <f t="shared" si="42"/>
        <v>8</v>
      </c>
      <c r="G96" s="266">
        <f t="shared" si="42"/>
        <v>0</v>
      </c>
      <c r="H96" s="266">
        <f t="shared" si="42"/>
        <v>0</v>
      </c>
      <c r="I96" s="266">
        <f t="shared" si="42"/>
        <v>8</v>
      </c>
      <c r="J96" s="266">
        <f t="shared" si="42"/>
        <v>8</v>
      </c>
      <c r="K96" s="266">
        <f t="shared" si="42"/>
        <v>8</v>
      </c>
      <c r="L96" s="266">
        <f t="shared" si="42"/>
        <v>8</v>
      </c>
      <c r="M96" s="266">
        <f t="shared" si="42"/>
        <v>8</v>
      </c>
      <c r="N96" s="266">
        <f t="shared" si="42"/>
        <v>0</v>
      </c>
      <c r="O96" s="266">
        <f t="shared" si="42"/>
        <v>8</v>
      </c>
      <c r="P96" s="266">
        <f t="shared" si="42"/>
        <v>0</v>
      </c>
      <c r="Q96" s="266">
        <f t="shared" si="42"/>
        <v>0</v>
      </c>
      <c r="R96" s="266">
        <f t="shared" si="42"/>
        <v>8</v>
      </c>
      <c r="S96" s="266">
        <f t="shared" si="42"/>
        <v>8</v>
      </c>
      <c r="T96" s="266">
        <f t="shared" si="42"/>
        <v>8</v>
      </c>
      <c r="U96" s="266">
        <f t="shared" si="42"/>
        <v>8</v>
      </c>
      <c r="V96" s="266">
        <f t="shared" si="42"/>
        <v>0</v>
      </c>
      <c r="W96" s="266">
        <f t="shared" si="42"/>
        <v>8</v>
      </c>
      <c r="X96" s="266">
        <f t="shared" si="42"/>
        <v>8</v>
      </c>
      <c r="Y96" s="266">
        <f t="shared" si="42"/>
        <v>0</v>
      </c>
      <c r="Z96" s="266">
        <f t="shared" si="42"/>
        <v>8</v>
      </c>
      <c r="AA96" s="266">
        <f t="shared" si="42"/>
        <v>8</v>
      </c>
      <c r="AB96" s="266">
        <f t="shared" si="42"/>
        <v>8</v>
      </c>
      <c r="AC96" s="266">
        <f t="shared" si="42"/>
        <v>0</v>
      </c>
      <c r="AD96" s="266">
        <f t="shared" si="42"/>
        <v>8</v>
      </c>
      <c r="AE96" s="266">
        <f t="shared" si="42"/>
        <v>8</v>
      </c>
      <c r="AF96" s="266">
        <f t="shared" si="42"/>
        <v>0</v>
      </c>
      <c r="AG96" s="266">
        <f t="shared" si="42"/>
        <v>0</v>
      </c>
      <c r="AH96" s="266">
        <f t="shared" si="42"/>
        <v>8</v>
      </c>
      <c r="AI96" s="266"/>
      <c r="AJ96" s="261">
        <f t="shared" si="27"/>
        <v>160</v>
      </c>
    </row>
    <row r="97" spans="4:36" ht="13.5">
      <c r="D97" s="267" t="str">
        <f t="shared" si="24"/>
        <v>Ｒ２</v>
      </c>
      <c r="E97" s="266">
        <f aca="true" t="shared" si="43" ref="E97:AH97">VLOOKUP(F24,$AQ$33:$AR$46,2,0)</f>
        <v>8</v>
      </c>
      <c r="F97" s="266">
        <f t="shared" si="43"/>
        <v>8</v>
      </c>
      <c r="G97" s="266">
        <f t="shared" si="43"/>
        <v>0</v>
      </c>
      <c r="H97" s="266">
        <f t="shared" si="43"/>
        <v>0</v>
      </c>
      <c r="I97" s="266">
        <f t="shared" si="43"/>
        <v>8</v>
      </c>
      <c r="J97" s="266">
        <f t="shared" si="43"/>
        <v>8</v>
      </c>
      <c r="K97" s="266">
        <f t="shared" si="43"/>
        <v>8</v>
      </c>
      <c r="L97" s="266">
        <f t="shared" si="43"/>
        <v>0</v>
      </c>
      <c r="M97" s="266">
        <f t="shared" si="43"/>
        <v>8</v>
      </c>
      <c r="N97" s="266">
        <f t="shared" si="43"/>
        <v>8</v>
      </c>
      <c r="O97" s="266">
        <f t="shared" si="43"/>
        <v>8</v>
      </c>
      <c r="P97" s="266">
        <f t="shared" si="43"/>
        <v>0</v>
      </c>
      <c r="Q97" s="266">
        <f t="shared" si="43"/>
        <v>0</v>
      </c>
      <c r="R97" s="266">
        <f t="shared" si="43"/>
        <v>8</v>
      </c>
      <c r="S97" s="266">
        <f t="shared" si="43"/>
        <v>0</v>
      </c>
      <c r="T97" s="266">
        <f t="shared" si="43"/>
        <v>8</v>
      </c>
      <c r="U97" s="266">
        <f t="shared" si="43"/>
        <v>8</v>
      </c>
      <c r="V97" s="266">
        <f t="shared" si="43"/>
        <v>8</v>
      </c>
      <c r="W97" s="266">
        <f t="shared" si="43"/>
        <v>0</v>
      </c>
      <c r="X97" s="266">
        <f t="shared" si="43"/>
        <v>8</v>
      </c>
      <c r="Y97" s="266">
        <f t="shared" si="43"/>
        <v>0</v>
      </c>
      <c r="Z97" s="266">
        <f t="shared" si="43"/>
        <v>0</v>
      </c>
      <c r="AA97" s="266">
        <f t="shared" si="43"/>
        <v>8</v>
      </c>
      <c r="AB97" s="266">
        <f t="shared" si="43"/>
        <v>0</v>
      </c>
      <c r="AC97" s="266">
        <f t="shared" si="43"/>
        <v>8</v>
      </c>
      <c r="AD97" s="266">
        <f t="shared" si="43"/>
        <v>8</v>
      </c>
      <c r="AE97" s="266">
        <f t="shared" si="43"/>
        <v>8</v>
      </c>
      <c r="AF97" s="266">
        <f t="shared" si="43"/>
        <v>0</v>
      </c>
      <c r="AG97" s="266">
        <f t="shared" si="43"/>
        <v>8</v>
      </c>
      <c r="AH97" s="266">
        <f t="shared" si="43"/>
        <v>8</v>
      </c>
      <c r="AI97" s="266"/>
      <c r="AJ97" s="261">
        <f t="shared" si="27"/>
        <v>152</v>
      </c>
    </row>
    <row r="98" spans="4:36" ht="13.5">
      <c r="D98" s="267" t="str">
        <f t="shared" si="24"/>
        <v>Ｓ２</v>
      </c>
      <c r="E98" s="266">
        <f aca="true" t="shared" si="44" ref="E98:AH98">VLOOKUP(F25,$AQ$33:$AR$46,2,0)</f>
        <v>8</v>
      </c>
      <c r="F98" s="266">
        <f t="shared" si="44"/>
        <v>8</v>
      </c>
      <c r="G98" s="266">
        <f t="shared" si="44"/>
        <v>8</v>
      </c>
      <c r="H98" s="266">
        <f t="shared" si="44"/>
        <v>0</v>
      </c>
      <c r="I98" s="266">
        <f t="shared" si="44"/>
        <v>8</v>
      </c>
      <c r="J98" s="266">
        <f t="shared" si="44"/>
        <v>8</v>
      </c>
      <c r="K98" s="266">
        <f t="shared" si="44"/>
        <v>8</v>
      </c>
      <c r="L98" s="266">
        <f t="shared" si="44"/>
        <v>8</v>
      </c>
      <c r="M98" s="266">
        <f t="shared" si="44"/>
        <v>0</v>
      </c>
      <c r="N98" s="266">
        <f t="shared" si="44"/>
        <v>8</v>
      </c>
      <c r="O98" s="266">
        <f t="shared" si="44"/>
        <v>8</v>
      </c>
      <c r="P98" s="266">
        <f t="shared" si="44"/>
        <v>8</v>
      </c>
      <c r="Q98" s="266">
        <f t="shared" si="44"/>
        <v>0</v>
      </c>
      <c r="R98" s="266">
        <f t="shared" si="44"/>
        <v>0</v>
      </c>
      <c r="S98" s="266">
        <f t="shared" si="44"/>
        <v>8</v>
      </c>
      <c r="T98" s="266">
        <f t="shared" si="44"/>
        <v>8</v>
      </c>
      <c r="U98" s="266">
        <f t="shared" si="44"/>
        <v>0</v>
      </c>
      <c r="V98" s="266">
        <f t="shared" si="44"/>
        <v>8</v>
      </c>
      <c r="W98" s="266">
        <f t="shared" si="44"/>
        <v>8</v>
      </c>
      <c r="X98" s="266">
        <f t="shared" si="44"/>
        <v>8</v>
      </c>
      <c r="Y98" s="266">
        <f t="shared" si="44"/>
        <v>8</v>
      </c>
      <c r="Z98" s="266">
        <f t="shared" si="44"/>
        <v>0</v>
      </c>
      <c r="AA98" s="266">
        <f t="shared" si="44"/>
        <v>0</v>
      </c>
      <c r="AB98" s="266">
        <f t="shared" si="44"/>
        <v>8</v>
      </c>
      <c r="AC98" s="266">
        <f t="shared" si="44"/>
        <v>8</v>
      </c>
      <c r="AD98" s="266">
        <f t="shared" si="44"/>
        <v>8</v>
      </c>
      <c r="AE98" s="266">
        <f t="shared" si="44"/>
        <v>0</v>
      </c>
      <c r="AF98" s="266">
        <f t="shared" si="44"/>
        <v>8</v>
      </c>
      <c r="AG98" s="266">
        <f t="shared" si="44"/>
        <v>8</v>
      </c>
      <c r="AH98" s="266">
        <f t="shared" si="44"/>
        <v>0</v>
      </c>
      <c r="AI98" s="266"/>
      <c r="AJ98" s="261">
        <f t="shared" si="27"/>
        <v>168</v>
      </c>
    </row>
    <row r="99" spans="4:36" ht="13.5">
      <c r="D99" s="267" t="str">
        <f t="shared" si="24"/>
        <v>Ｔ２</v>
      </c>
      <c r="E99" s="266">
        <f aca="true" t="shared" si="45" ref="E99:AH99">VLOOKUP(F26,$AQ$33:$AR$46,2,0)</f>
        <v>8</v>
      </c>
      <c r="F99" s="266">
        <f t="shared" si="45"/>
        <v>8</v>
      </c>
      <c r="G99" s="266">
        <f t="shared" si="45"/>
        <v>0</v>
      </c>
      <c r="H99" s="266">
        <f t="shared" si="45"/>
        <v>0</v>
      </c>
      <c r="I99" s="266">
        <f t="shared" si="45"/>
        <v>0</v>
      </c>
      <c r="J99" s="266">
        <f t="shared" si="45"/>
        <v>8</v>
      </c>
      <c r="K99" s="266">
        <f t="shared" si="45"/>
        <v>8</v>
      </c>
      <c r="L99" s="266">
        <f t="shared" si="45"/>
        <v>8</v>
      </c>
      <c r="M99" s="266">
        <f t="shared" si="45"/>
        <v>0</v>
      </c>
      <c r="N99" s="266">
        <f t="shared" si="45"/>
        <v>8</v>
      </c>
      <c r="O99" s="266">
        <f t="shared" si="45"/>
        <v>8</v>
      </c>
      <c r="P99" s="266">
        <f t="shared" si="45"/>
        <v>8</v>
      </c>
      <c r="Q99" s="266">
        <f t="shared" si="45"/>
        <v>8</v>
      </c>
      <c r="R99" s="266">
        <f t="shared" si="45"/>
        <v>0</v>
      </c>
      <c r="S99" s="266">
        <f t="shared" si="45"/>
        <v>8</v>
      </c>
      <c r="T99" s="266">
        <f t="shared" si="45"/>
        <v>8</v>
      </c>
      <c r="U99" s="266">
        <f t="shared" si="45"/>
        <v>8</v>
      </c>
      <c r="V99" s="266">
        <f t="shared" si="45"/>
        <v>0</v>
      </c>
      <c r="W99" s="266">
        <f t="shared" si="45"/>
        <v>8</v>
      </c>
      <c r="X99" s="266">
        <f t="shared" si="45"/>
        <v>0</v>
      </c>
      <c r="Y99" s="266">
        <f t="shared" si="45"/>
        <v>8</v>
      </c>
      <c r="Z99" s="266">
        <f t="shared" si="45"/>
        <v>8</v>
      </c>
      <c r="AA99" s="266">
        <f t="shared" si="45"/>
        <v>8</v>
      </c>
      <c r="AB99" s="266">
        <f t="shared" si="45"/>
        <v>0</v>
      </c>
      <c r="AC99" s="266">
        <f t="shared" si="45"/>
        <v>8</v>
      </c>
      <c r="AD99" s="266">
        <f t="shared" si="45"/>
        <v>0</v>
      </c>
      <c r="AE99" s="266">
        <f t="shared" si="45"/>
        <v>8</v>
      </c>
      <c r="AF99" s="266">
        <f t="shared" si="45"/>
        <v>8</v>
      </c>
      <c r="AG99" s="266">
        <f t="shared" si="45"/>
        <v>8</v>
      </c>
      <c r="AH99" s="266">
        <f t="shared" si="45"/>
        <v>0</v>
      </c>
      <c r="AI99" s="266"/>
      <c r="AJ99" s="261">
        <f t="shared" si="27"/>
        <v>160</v>
      </c>
    </row>
    <row r="100" spans="4:36" ht="13.5">
      <c r="D100" s="267" t="str">
        <f t="shared" si="24"/>
        <v>Ｕ２</v>
      </c>
      <c r="E100" s="266">
        <f aca="true" t="shared" si="46" ref="E100:AH100">VLOOKUP(F27,$AQ$33:$AR$46,2,0)</f>
        <v>0</v>
      </c>
      <c r="F100" s="266">
        <f t="shared" si="46"/>
        <v>8</v>
      </c>
      <c r="G100" s="266">
        <f t="shared" si="46"/>
        <v>8</v>
      </c>
      <c r="H100" s="266">
        <f t="shared" si="46"/>
        <v>8</v>
      </c>
      <c r="I100" s="266">
        <f t="shared" si="46"/>
        <v>8</v>
      </c>
      <c r="J100" s="266">
        <f t="shared" si="46"/>
        <v>0</v>
      </c>
      <c r="K100" s="266">
        <f t="shared" si="46"/>
        <v>0</v>
      </c>
      <c r="L100" s="266">
        <f t="shared" si="46"/>
        <v>8</v>
      </c>
      <c r="M100" s="266">
        <f t="shared" si="46"/>
        <v>8</v>
      </c>
      <c r="N100" s="266">
        <f t="shared" si="46"/>
        <v>8</v>
      </c>
      <c r="O100" s="266">
        <f t="shared" si="46"/>
        <v>8</v>
      </c>
      <c r="P100" s="266">
        <f t="shared" si="46"/>
        <v>0</v>
      </c>
      <c r="Q100" s="266">
        <f t="shared" si="46"/>
        <v>8</v>
      </c>
      <c r="R100" s="266">
        <f t="shared" si="46"/>
        <v>0</v>
      </c>
      <c r="S100" s="266">
        <f t="shared" si="46"/>
        <v>8</v>
      </c>
      <c r="T100" s="266">
        <f t="shared" si="46"/>
        <v>8</v>
      </c>
      <c r="U100" s="266">
        <f t="shared" si="46"/>
        <v>8</v>
      </c>
      <c r="V100" s="266">
        <f t="shared" si="46"/>
        <v>8</v>
      </c>
      <c r="W100" s="266">
        <f t="shared" si="46"/>
        <v>0</v>
      </c>
      <c r="X100" s="266">
        <f t="shared" si="46"/>
        <v>8</v>
      </c>
      <c r="Y100" s="266">
        <f t="shared" si="46"/>
        <v>8</v>
      </c>
      <c r="Z100" s="266">
        <f t="shared" si="46"/>
        <v>0</v>
      </c>
      <c r="AA100" s="266">
        <f t="shared" si="46"/>
        <v>8</v>
      </c>
      <c r="AB100" s="266">
        <f t="shared" si="46"/>
        <v>0</v>
      </c>
      <c r="AC100" s="266">
        <f t="shared" si="46"/>
        <v>0</v>
      </c>
      <c r="AD100" s="266">
        <f t="shared" si="46"/>
        <v>8</v>
      </c>
      <c r="AE100" s="266">
        <f t="shared" si="46"/>
        <v>8</v>
      </c>
      <c r="AF100" s="266">
        <f t="shared" si="46"/>
        <v>8</v>
      </c>
      <c r="AG100" s="266">
        <f t="shared" si="46"/>
        <v>8</v>
      </c>
      <c r="AH100" s="266">
        <f t="shared" si="46"/>
        <v>0</v>
      </c>
      <c r="AI100" s="266"/>
      <c r="AJ100" s="261">
        <f t="shared" si="27"/>
        <v>160</v>
      </c>
    </row>
    <row r="101" spans="4:36" ht="13.5">
      <c r="D101" s="267" t="str">
        <f t="shared" si="24"/>
        <v>Ｖ２</v>
      </c>
      <c r="E101" s="266">
        <f aca="true" t="shared" si="47" ref="E101:AH101">VLOOKUP(F28,$AQ$33:$AR$46,2,0)</f>
        <v>8</v>
      </c>
      <c r="F101" s="266">
        <f t="shared" si="47"/>
        <v>8</v>
      </c>
      <c r="G101" s="266">
        <f t="shared" si="47"/>
        <v>8</v>
      </c>
      <c r="H101" s="266">
        <f t="shared" si="47"/>
        <v>8</v>
      </c>
      <c r="I101" s="266">
        <f t="shared" si="47"/>
        <v>0</v>
      </c>
      <c r="J101" s="266">
        <f t="shared" si="47"/>
        <v>8</v>
      </c>
      <c r="K101" s="266">
        <f t="shared" si="47"/>
        <v>8</v>
      </c>
      <c r="L101" s="266">
        <f t="shared" si="47"/>
        <v>8</v>
      </c>
      <c r="M101" s="266">
        <f t="shared" si="47"/>
        <v>8</v>
      </c>
      <c r="N101" s="266">
        <f t="shared" si="47"/>
        <v>0</v>
      </c>
      <c r="O101" s="266">
        <f t="shared" si="47"/>
        <v>0</v>
      </c>
      <c r="P101" s="266">
        <f t="shared" si="47"/>
        <v>8</v>
      </c>
      <c r="Q101" s="266">
        <f t="shared" si="47"/>
        <v>8</v>
      </c>
      <c r="R101" s="266">
        <f t="shared" si="47"/>
        <v>8</v>
      </c>
      <c r="S101" s="266">
        <f t="shared" si="47"/>
        <v>8</v>
      </c>
      <c r="T101" s="266">
        <f t="shared" si="47"/>
        <v>0</v>
      </c>
      <c r="U101" s="266">
        <f t="shared" si="47"/>
        <v>8</v>
      </c>
      <c r="V101" s="266">
        <f t="shared" si="47"/>
        <v>0</v>
      </c>
      <c r="W101" s="266">
        <f t="shared" si="47"/>
        <v>8</v>
      </c>
      <c r="X101" s="266">
        <f t="shared" si="47"/>
        <v>0</v>
      </c>
      <c r="Y101" s="266">
        <f t="shared" si="47"/>
        <v>8</v>
      </c>
      <c r="Z101" s="266">
        <f t="shared" si="47"/>
        <v>8</v>
      </c>
      <c r="AA101" s="266">
        <f t="shared" si="47"/>
        <v>0</v>
      </c>
      <c r="AB101" s="266">
        <f t="shared" si="47"/>
        <v>8</v>
      </c>
      <c r="AC101" s="266">
        <f t="shared" si="47"/>
        <v>0</v>
      </c>
      <c r="AD101" s="266">
        <f t="shared" si="47"/>
        <v>0</v>
      </c>
      <c r="AE101" s="266">
        <f t="shared" si="47"/>
        <v>4</v>
      </c>
      <c r="AF101" s="266">
        <f t="shared" si="47"/>
        <v>8</v>
      </c>
      <c r="AG101" s="266">
        <f t="shared" si="47"/>
        <v>0</v>
      </c>
      <c r="AH101" s="266">
        <f t="shared" si="47"/>
        <v>8</v>
      </c>
      <c r="AI101" s="266"/>
      <c r="AJ101" s="261">
        <f t="shared" si="27"/>
        <v>156</v>
      </c>
    </row>
    <row r="102" spans="4:36" ht="13.5">
      <c r="D102" s="267" t="str">
        <f t="shared" si="24"/>
        <v>Ｗ２</v>
      </c>
      <c r="E102" s="266">
        <f aca="true" t="shared" si="48" ref="E102:AH102">VLOOKUP(F29,$AQ$33:$AR$46,2,0)</f>
        <v>0</v>
      </c>
      <c r="F102" s="266">
        <f t="shared" si="48"/>
        <v>8</v>
      </c>
      <c r="G102" s="266">
        <f t="shared" si="48"/>
        <v>8</v>
      </c>
      <c r="H102" s="266">
        <f t="shared" si="48"/>
        <v>8</v>
      </c>
      <c r="I102" s="266">
        <f t="shared" si="48"/>
        <v>0</v>
      </c>
      <c r="J102" s="266">
        <f t="shared" si="48"/>
        <v>8</v>
      </c>
      <c r="K102" s="266">
        <f t="shared" si="48"/>
        <v>8</v>
      </c>
      <c r="L102" s="266">
        <f t="shared" si="48"/>
        <v>8</v>
      </c>
      <c r="M102" s="266">
        <f t="shared" si="48"/>
        <v>0</v>
      </c>
      <c r="N102" s="266">
        <f t="shared" si="48"/>
        <v>8</v>
      </c>
      <c r="O102" s="266">
        <f t="shared" si="48"/>
        <v>0</v>
      </c>
      <c r="P102" s="266">
        <f t="shared" si="48"/>
        <v>8</v>
      </c>
      <c r="Q102" s="266">
        <f t="shared" si="48"/>
        <v>8</v>
      </c>
      <c r="R102" s="266">
        <f t="shared" si="48"/>
        <v>8</v>
      </c>
      <c r="S102" s="266">
        <f t="shared" si="48"/>
        <v>8</v>
      </c>
      <c r="T102" s="266">
        <f t="shared" si="48"/>
        <v>0</v>
      </c>
      <c r="U102" s="266">
        <f t="shared" si="48"/>
        <v>8</v>
      </c>
      <c r="V102" s="266">
        <f t="shared" si="48"/>
        <v>8</v>
      </c>
      <c r="W102" s="266">
        <f t="shared" si="48"/>
        <v>8</v>
      </c>
      <c r="X102" s="266">
        <f t="shared" si="48"/>
        <v>8</v>
      </c>
      <c r="Y102" s="266">
        <f t="shared" si="48"/>
        <v>0</v>
      </c>
      <c r="Z102" s="266">
        <f t="shared" si="48"/>
        <v>8</v>
      </c>
      <c r="AA102" s="266">
        <f t="shared" si="48"/>
        <v>0</v>
      </c>
      <c r="AB102" s="266">
        <f t="shared" si="48"/>
        <v>0</v>
      </c>
      <c r="AC102" s="266">
        <f t="shared" si="48"/>
        <v>8</v>
      </c>
      <c r="AD102" s="266">
        <f t="shared" si="48"/>
        <v>8</v>
      </c>
      <c r="AE102" s="266">
        <f t="shared" si="48"/>
        <v>8</v>
      </c>
      <c r="AF102" s="266">
        <f t="shared" si="48"/>
        <v>0</v>
      </c>
      <c r="AG102" s="266">
        <f t="shared" si="48"/>
        <v>8</v>
      </c>
      <c r="AH102" s="266">
        <f t="shared" si="48"/>
        <v>8</v>
      </c>
      <c r="AI102" s="266"/>
      <c r="AJ102" s="261">
        <f t="shared" si="27"/>
        <v>168</v>
      </c>
    </row>
    <row r="103" spans="4:36" ht="13.5">
      <c r="D103" s="267" t="str">
        <f t="shared" si="24"/>
        <v>Ｘ２</v>
      </c>
      <c r="E103" s="266">
        <f aca="true" t="shared" si="49" ref="E103:AH103">VLOOKUP(F30,$AQ$33:$AR$46,2,0)</f>
        <v>8</v>
      </c>
      <c r="F103" s="266">
        <f t="shared" si="49"/>
        <v>8</v>
      </c>
      <c r="G103" s="266">
        <f t="shared" si="49"/>
        <v>0</v>
      </c>
      <c r="H103" s="266">
        <f t="shared" si="49"/>
        <v>8</v>
      </c>
      <c r="I103" s="266">
        <f t="shared" si="49"/>
        <v>8</v>
      </c>
      <c r="J103" s="266">
        <f t="shared" si="49"/>
        <v>8</v>
      </c>
      <c r="K103" s="266">
        <f t="shared" si="49"/>
        <v>8</v>
      </c>
      <c r="L103" s="266">
        <f t="shared" si="49"/>
        <v>0</v>
      </c>
      <c r="M103" s="266">
        <f t="shared" si="49"/>
        <v>8</v>
      </c>
      <c r="N103" s="266">
        <f t="shared" si="49"/>
        <v>8</v>
      </c>
      <c r="O103" s="266">
        <f t="shared" si="49"/>
        <v>0</v>
      </c>
      <c r="P103" s="266">
        <f t="shared" si="49"/>
        <v>8</v>
      </c>
      <c r="Q103" s="266">
        <f t="shared" si="49"/>
        <v>8</v>
      </c>
      <c r="R103" s="266">
        <f t="shared" si="49"/>
        <v>0</v>
      </c>
      <c r="S103" s="266">
        <f t="shared" si="49"/>
        <v>8</v>
      </c>
      <c r="T103" s="266">
        <f t="shared" si="49"/>
        <v>8</v>
      </c>
      <c r="U103" s="266">
        <f t="shared" si="49"/>
        <v>8</v>
      </c>
      <c r="V103" s="266">
        <f t="shared" si="49"/>
        <v>0</v>
      </c>
      <c r="W103" s="266">
        <f t="shared" si="49"/>
        <v>8</v>
      </c>
      <c r="X103" s="266">
        <f t="shared" si="49"/>
        <v>8</v>
      </c>
      <c r="Y103" s="266">
        <f t="shared" si="49"/>
        <v>8</v>
      </c>
      <c r="Z103" s="266">
        <f t="shared" si="49"/>
        <v>8</v>
      </c>
      <c r="AA103" s="266">
        <f t="shared" si="49"/>
        <v>0</v>
      </c>
      <c r="AB103" s="266">
        <f t="shared" si="49"/>
        <v>8</v>
      </c>
      <c r="AC103" s="266">
        <f t="shared" si="49"/>
        <v>8</v>
      </c>
      <c r="AD103" s="266">
        <f t="shared" si="49"/>
        <v>0</v>
      </c>
      <c r="AE103" s="266">
        <f t="shared" si="49"/>
        <v>8</v>
      </c>
      <c r="AF103" s="266">
        <f t="shared" si="49"/>
        <v>8</v>
      </c>
      <c r="AG103" s="266">
        <f t="shared" si="49"/>
        <v>0</v>
      </c>
      <c r="AH103" s="266">
        <f t="shared" si="49"/>
        <v>0</v>
      </c>
      <c r="AI103" s="266"/>
      <c r="AJ103" s="261">
        <f t="shared" si="27"/>
        <v>168</v>
      </c>
    </row>
    <row r="104" spans="4:36" ht="13.5">
      <c r="D104" s="267" t="str">
        <f t="shared" si="24"/>
        <v>Ｙ２</v>
      </c>
      <c r="E104" s="266">
        <f aca="true" t="shared" si="50" ref="E104:AH104">VLOOKUP(F31,$AQ$33:$AR$46,2,0)</f>
        <v>0</v>
      </c>
      <c r="F104" s="266">
        <f t="shared" si="50"/>
        <v>6</v>
      </c>
      <c r="G104" s="266">
        <f t="shared" si="50"/>
        <v>6</v>
      </c>
      <c r="H104" s="266">
        <f t="shared" si="50"/>
        <v>6</v>
      </c>
      <c r="I104" s="266">
        <f t="shared" si="50"/>
        <v>0</v>
      </c>
      <c r="J104" s="266">
        <f t="shared" si="50"/>
        <v>0</v>
      </c>
      <c r="K104" s="266">
        <f t="shared" si="50"/>
        <v>6</v>
      </c>
      <c r="L104" s="266">
        <f t="shared" si="50"/>
        <v>6</v>
      </c>
      <c r="M104" s="266">
        <f t="shared" si="50"/>
        <v>6</v>
      </c>
      <c r="N104" s="266">
        <f t="shared" si="50"/>
        <v>6</v>
      </c>
      <c r="O104" s="266">
        <f t="shared" si="50"/>
        <v>6</v>
      </c>
      <c r="P104" s="266">
        <f t="shared" si="50"/>
        <v>0</v>
      </c>
      <c r="Q104" s="266">
        <f t="shared" si="50"/>
        <v>0</v>
      </c>
      <c r="R104" s="266">
        <f t="shared" si="50"/>
        <v>0</v>
      </c>
      <c r="S104" s="266">
        <f t="shared" si="50"/>
        <v>6</v>
      </c>
      <c r="T104" s="266">
        <f t="shared" si="50"/>
        <v>6</v>
      </c>
      <c r="U104" s="266">
        <f t="shared" si="50"/>
        <v>6</v>
      </c>
      <c r="V104" s="266">
        <f t="shared" si="50"/>
        <v>6</v>
      </c>
      <c r="W104" s="266">
        <f t="shared" si="50"/>
        <v>0</v>
      </c>
      <c r="X104" s="266">
        <f t="shared" si="50"/>
        <v>0</v>
      </c>
      <c r="Y104" s="266">
        <f t="shared" si="50"/>
        <v>6</v>
      </c>
      <c r="Z104" s="266">
        <f t="shared" si="50"/>
        <v>6</v>
      </c>
      <c r="AA104" s="266">
        <f t="shared" si="50"/>
        <v>6</v>
      </c>
      <c r="AB104" s="266">
        <f t="shared" si="50"/>
        <v>6</v>
      </c>
      <c r="AC104" s="266">
        <f t="shared" si="50"/>
        <v>6</v>
      </c>
      <c r="AD104" s="266">
        <f t="shared" si="50"/>
        <v>0</v>
      </c>
      <c r="AE104" s="266">
        <f t="shared" si="50"/>
        <v>0</v>
      </c>
      <c r="AF104" s="266">
        <f t="shared" si="50"/>
        <v>6</v>
      </c>
      <c r="AG104" s="266">
        <f t="shared" si="50"/>
        <v>6</v>
      </c>
      <c r="AH104" s="266">
        <f t="shared" si="50"/>
        <v>6</v>
      </c>
      <c r="AI104" s="266"/>
      <c r="AJ104" s="261">
        <f t="shared" si="27"/>
        <v>120</v>
      </c>
    </row>
  </sheetData>
  <sheetProtection/>
  <mergeCells count="37">
    <mergeCell ref="M51:N51"/>
    <mergeCell ref="M53:O53"/>
    <mergeCell ref="Q57:S57"/>
    <mergeCell ref="H61:M61"/>
    <mergeCell ref="Q61:V61"/>
    <mergeCell ref="AL41:AM41"/>
    <mergeCell ref="AL44:AM44"/>
    <mergeCell ref="AL46:AM46"/>
    <mergeCell ref="AL42:AM42"/>
    <mergeCell ref="AO42:AP42"/>
    <mergeCell ref="Q49:R49"/>
    <mergeCell ref="W49:X49"/>
    <mergeCell ref="AL38:AM38"/>
    <mergeCell ref="AO38:AP38"/>
    <mergeCell ref="AL39:AM39"/>
    <mergeCell ref="AO39:AP39"/>
    <mergeCell ref="AL40:AM40"/>
    <mergeCell ref="AO46:AP46"/>
    <mergeCell ref="AO44:AP44"/>
    <mergeCell ref="AQ4:AQ5"/>
    <mergeCell ref="AR4:AR5"/>
    <mergeCell ref="AO40:AP40"/>
    <mergeCell ref="AL35:AM35"/>
    <mergeCell ref="AO35:AP35"/>
    <mergeCell ref="AL36:AM36"/>
    <mergeCell ref="AO36:AP36"/>
    <mergeCell ref="AL37:AM37"/>
    <mergeCell ref="AO37:AP37"/>
    <mergeCell ref="AL34:AM34"/>
    <mergeCell ref="AO34:AP34"/>
    <mergeCell ref="AO41:AP41"/>
    <mergeCell ref="W2:AN2"/>
    <mergeCell ref="W3:AN3"/>
    <mergeCell ref="AK4:AO4"/>
    <mergeCell ref="AL33:AM33"/>
    <mergeCell ref="AO33:AP33"/>
    <mergeCell ref="AK32:AP32"/>
  </mergeCells>
  <conditionalFormatting sqref="E77:AI79">
    <cfRule type="cellIs" priority="16" dxfId="38" operator="equal" stopIfTrue="1">
      <formula>"土"</formula>
    </cfRule>
    <cfRule type="cellIs" priority="17" dxfId="39" operator="equal" stopIfTrue="1">
      <formula>"日"</formula>
    </cfRule>
  </conditionalFormatting>
  <conditionalFormatting sqref="F5:AJ5">
    <cfRule type="cellIs" priority="14" dxfId="38" operator="equal" stopIfTrue="1">
      <formula>"土"</formula>
    </cfRule>
    <cfRule type="cellIs" priority="15" dxfId="39" operator="equal" stopIfTrue="1">
      <formula>"日"</formula>
    </cfRule>
  </conditionalFormatting>
  <conditionalFormatting sqref="F19:AJ19">
    <cfRule type="containsText" priority="8" dxfId="2" operator="containsText" stopIfTrue="1" text="夜">
      <formula>NOT(ISERROR(SEARCH("夜",F19)))</formula>
    </cfRule>
    <cfRule type="containsText" priority="9" dxfId="1" operator="containsText" stopIfTrue="1" text="休">
      <formula>NOT(ISERROR(SEARCH("休",F19)))</formula>
    </cfRule>
    <cfRule type="containsText" priority="10" dxfId="0" operator="containsText" stopIfTrue="1" text="エ">
      <formula>NOT(ISERROR(SEARCH("エ",F19)))</formula>
    </cfRule>
  </conditionalFormatting>
  <conditionalFormatting sqref="H14">
    <cfRule type="containsText" priority="5" dxfId="2" operator="containsText" stopIfTrue="1" text="夜">
      <formula>NOT(ISERROR(SEARCH("夜",H14)))</formula>
    </cfRule>
    <cfRule type="containsText" priority="6" dxfId="1" operator="containsText" stopIfTrue="1" text="休">
      <formula>NOT(ISERROR(SEARCH("休",H14)))</formula>
    </cfRule>
    <cfRule type="containsText" priority="7" dxfId="0" operator="containsText" stopIfTrue="1" text="エ">
      <formula>NOT(ISERROR(SEARCH("エ",H14)))</formula>
    </cfRule>
  </conditionalFormatting>
  <conditionalFormatting sqref="G14">
    <cfRule type="containsText" priority="2" dxfId="2" operator="containsText" stopIfTrue="1" text="夜">
      <formula>NOT(ISERROR(SEARCH("夜",G14)))</formula>
    </cfRule>
    <cfRule type="containsText" priority="3" dxfId="1" operator="containsText" stopIfTrue="1" text="休">
      <formula>NOT(ISERROR(SEARCH("休",G14)))</formula>
    </cfRule>
    <cfRule type="containsText" priority="4" dxfId="0" operator="containsText" stopIfTrue="1" text="エ">
      <formula>NOT(ISERROR(SEARCH("エ",G14)))</formula>
    </cfRule>
  </conditionalFormatting>
  <conditionalFormatting sqref="F7:AJ31">
    <cfRule type="cellIs" priority="1" dxfId="1" operator="equal" stopIfTrue="1">
      <formula>"休"</formula>
    </cfRule>
  </conditionalFormatting>
  <dataValidations count="2">
    <dataValidation allowBlank="1" showInputMessage="1" showErrorMessage="1" imeMode="on" sqref="D80:D104"/>
    <dataValidation type="list" allowBlank="1" showInputMessage="1" showErrorMessage="1" sqref="F7:AJ31">
      <formula1>$AQ$33:$AQ$46</formula1>
    </dataValidation>
  </dataValidations>
  <printOptions horizontalCentered="1"/>
  <pageMargins left="0.3937007874015748" right="0.3937007874015748" top="0.7874015748031497" bottom="0.3937007874015748" header="0.3937007874015748" footer="0.31496062992125984"/>
  <pageSetup horizontalDpi="600" verticalDpi="600" orientation="landscape" paperSize="8" scale="82" r:id="rId1"/>
</worksheet>
</file>

<file path=xl/worksheets/sheet8.xml><?xml version="1.0" encoding="utf-8"?>
<worksheet xmlns="http://schemas.openxmlformats.org/spreadsheetml/2006/main" xmlns:r="http://schemas.openxmlformats.org/officeDocument/2006/relationships">
  <dimension ref="A1:BX76"/>
  <sheetViews>
    <sheetView showGridLines="0" view="pageBreakPreview" zoomScale="90" zoomScaleSheetLayoutView="90" zoomScalePageLayoutView="0" workbookViewId="0" topLeftCell="A1">
      <selection activeCell="A6" sqref="A6"/>
    </sheetView>
  </sheetViews>
  <sheetFormatPr defaultColWidth="8.796875" defaultRowHeight="15"/>
  <cols>
    <col min="1" max="1" width="11" style="91" customWidth="1"/>
    <col min="2" max="2" width="3.19921875" style="91" customWidth="1"/>
    <col min="3" max="3" width="9.09765625" style="91" customWidth="1"/>
    <col min="4" max="4" width="11.19921875" style="91" bestFit="1" customWidth="1"/>
    <col min="5" max="5" width="3.3984375" style="91" customWidth="1"/>
    <col min="6" max="6" width="2.69921875" style="91" customWidth="1"/>
    <col min="7" max="24" width="2.8984375" style="91" customWidth="1"/>
    <col min="25" max="25" width="2.8984375" style="92" customWidth="1"/>
    <col min="26" max="35" width="2.8984375" style="91" customWidth="1"/>
    <col min="36" max="36" width="3.59765625" style="91" customWidth="1"/>
    <col min="37" max="46" width="2.8984375" style="91" customWidth="1"/>
    <col min="47" max="49" width="5.19921875" style="91" customWidth="1"/>
    <col min="50" max="52" width="3.09765625" style="91" customWidth="1"/>
    <col min="53" max="53" width="4.59765625" style="91" customWidth="1"/>
    <col min="54" max="54" width="5.8984375" style="91" customWidth="1"/>
    <col min="55" max="61" width="3.09765625" style="91" customWidth="1"/>
    <col min="62" max="16384" width="9" style="91" customWidth="1"/>
  </cols>
  <sheetData>
    <row r="1" ht="13.5">
      <c r="A1" s="187" t="s">
        <v>347</v>
      </c>
    </row>
    <row r="2" spans="1:52" ht="18.75" customHeight="1" thickBot="1">
      <c r="A2" s="93" t="s">
        <v>0</v>
      </c>
      <c r="B2" s="94"/>
      <c r="C2" s="94"/>
      <c r="D2" s="94"/>
      <c r="E2" s="94"/>
      <c r="F2" s="94"/>
      <c r="G2" s="94"/>
      <c r="H2" s="94"/>
      <c r="I2" s="94"/>
      <c r="K2" s="95" t="s">
        <v>65</v>
      </c>
      <c r="L2" s="95">
        <v>26</v>
      </c>
      <c r="M2" s="95" t="s">
        <v>66</v>
      </c>
      <c r="N2" s="95">
        <v>4</v>
      </c>
      <c r="O2" s="95" t="s">
        <v>67</v>
      </c>
      <c r="P2" s="95"/>
      <c r="R2" s="93" t="s">
        <v>44</v>
      </c>
      <c r="S2" s="94"/>
      <c r="T2" s="94"/>
      <c r="U2" s="94"/>
      <c r="V2" s="94"/>
      <c r="W2" s="1172" t="s">
        <v>337</v>
      </c>
      <c r="X2" s="1172"/>
      <c r="Y2" s="1172"/>
      <c r="Z2" s="1172"/>
      <c r="AA2" s="1172"/>
      <c r="AB2" s="1172"/>
      <c r="AC2" s="1172"/>
      <c r="AD2" s="1172"/>
      <c r="AE2" s="1172"/>
      <c r="AF2" s="1172"/>
      <c r="AG2" s="1172"/>
      <c r="AH2" s="1172"/>
      <c r="AI2" s="1172"/>
      <c r="AJ2" s="1172"/>
      <c r="AK2" s="1172"/>
      <c r="AL2" s="1172"/>
      <c r="AM2" s="1172"/>
      <c r="AN2" s="1172"/>
      <c r="AO2" s="94"/>
      <c r="AP2" s="94"/>
      <c r="AQ2" s="94"/>
      <c r="AR2" s="94"/>
      <c r="AS2" s="94"/>
      <c r="AT2" s="94"/>
      <c r="AU2" s="94" t="s">
        <v>91</v>
      </c>
      <c r="AV2" s="94"/>
      <c r="AW2" s="96" t="s">
        <v>151</v>
      </c>
      <c r="AX2" s="94"/>
      <c r="AY2" s="94"/>
      <c r="AZ2" s="94"/>
    </row>
    <row r="3" spans="1:52" ht="18.75" customHeight="1" thickBot="1">
      <c r="A3" s="97"/>
      <c r="B3" s="98"/>
      <c r="C3" s="98"/>
      <c r="D3" s="94"/>
      <c r="E3" s="94"/>
      <c r="F3" s="94"/>
      <c r="G3" s="94"/>
      <c r="H3" s="94"/>
      <c r="I3" s="94"/>
      <c r="J3" s="95"/>
      <c r="K3" s="95"/>
      <c r="L3" s="95"/>
      <c r="M3" s="95"/>
      <c r="N3" s="95"/>
      <c r="O3" s="95"/>
      <c r="P3" s="95"/>
      <c r="R3" s="93" t="s">
        <v>46</v>
      </c>
      <c r="S3" s="94"/>
      <c r="T3" s="94"/>
      <c r="U3" s="94"/>
      <c r="V3" s="94"/>
      <c r="W3" s="1134" t="s">
        <v>597</v>
      </c>
      <c r="X3" s="1134"/>
      <c r="Y3" s="1134"/>
      <c r="Z3" s="1134"/>
      <c r="AA3" s="1134"/>
      <c r="AB3" s="1134"/>
      <c r="AC3" s="1134"/>
      <c r="AD3" s="1134"/>
      <c r="AE3" s="1134"/>
      <c r="AF3" s="1134"/>
      <c r="AG3" s="1134"/>
      <c r="AH3" s="1134"/>
      <c r="AI3" s="1134"/>
      <c r="AJ3" s="1134"/>
      <c r="AK3" s="1134"/>
      <c r="AL3" s="1134"/>
      <c r="AM3" s="1134"/>
      <c r="AN3" s="1134"/>
      <c r="AO3" s="94"/>
      <c r="AP3" s="94"/>
      <c r="AQ3" s="94"/>
      <c r="AR3" s="94"/>
      <c r="AS3" s="94"/>
      <c r="AT3" s="94"/>
      <c r="AU3" s="99" t="s">
        <v>91</v>
      </c>
      <c r="AV3" s="99"/>
      <c r="AW3" s="100"/>
      <c r="AX3" s="94"/>
      <c r="AY3" s="94"/>
      <c r="AZ3" s="94"/>
    </row>
    <row r="4" spans="1:52" ht="18" customHeight="1" thickBot="1">
      <c r="A4" s="145" t="s">
        <v>8</v>
      </c>
      <c r="B4" s="457" t="s">
        <v>9</v>
      </c>
      <c r="C4" s="539" t="s">
        <v>47</v>
      </c>
      <c r="D4" s="151" t="s">
        <v>11</v>
      </c>
      <c r="E4" s="101" t="s">
        <v>48</v>
      </c>
      <c r="F4" s="102">
        <v>1</v>
      </c>
      <c r="G4" s="102">
        <v>2</v>
      </c>
      <c r="H4" s="102">
        <v>3</v>
      </c>
      <c r="I4" s="102">
        <v>4</v>
      </c>
      <c r="J4" s="102">
        <v>5</v>
      </c>
      <c r="K4" s="102">
        <v>6</v>
      </c>
      <c r="L4" s="102">
        <v>7</v>
      </c>
      <c r="M4" s="103">
        <v>8</v>
      </c>
      <c r="N4" s="102">
        <v>9</v>
      </c>
      <c r="O4" s="102">
        <v>10</v>
      </c>
      <c r="P4" s="102">
        <v>11</v>
      </c>
      <c r="Q4" s="102">
        <v>12</v>
      </c>
      <c r="R4" s="102">
        <v>13</v>
      </c>
      <c r="S4" s="102">
        <v>14</v>
      </c>
      <c r="T4" s="103">
        <v>15</v>
      </c>
      <c r="U4" s="102">
        <v>16</v>
      </c>
      <c r="V4" s="102">
        <v>17</v>
      </c>
      <c r="W4" s="102">
        <v>18</v>
      </c>
      <c r="X4" s="102">
        <v>19</v>
      </c>
      <c r="Y4" s="102">
        <v>20</v>
      </c>
      <c r="Z4" s="102">
        <v>21</v>
      </c>
      <c r="AA4" s="103">
        <v>22</v>
      </c>
      <c r="AB4" s="102">
        <v>23</v>
      </c>
      <c r="AC4" s="102">
        <v>24</v>
      </c>
      <c r="AD4" s="102">
        <v>25</v>
      </c>
      <c r="AE4" s="102">
        <v>26</v>
      </c>
      <c r="AF4" s="102">
        <v>27</v>
      </c>
      <c r="AG4" s="102">
        <v>28</v>
      </c>
      <c r="AH4" s="104">
        <v>29</v>
      </c>
      <c r="AI4" s="104">
        <v>30</v>
      </c>
      <c r="AJ4" s="229"/>
      <c r="AK4" s="1177" t="s">
        <v>163</v>
      </c>
      <c r="AL4" s="1178"/>
      <c r="AM4" s="1178"/>
      <c r="AN4" s="1178"/>
      <c r="AO4" s="1178"/>
      <c r="AP4" s="1178"/>
      <c r="AQ4" s="1178"/>
      <c r="AR4" s="1178"/>
      <c r="AS4" s="1178"/>
      <c r="AT4" s="1179"/>
      <c r="AU4" s="607" t="s">
        <v>50</v>
      </c>
      <c r="AV4" s="1146" t="s">
        <v>232</v>
      </c>
      <c r="AW4" s="1146" t="s">
        <v>247</v>
      </c>
      <c r="AX4" s="94"/>
      <c r="AY4" s="94"/>
      <c r="AZ4" s="94"/>
    </row>
    <row r="5" spans="1:52" ht="25.5" customHeight="1" thickBot="1">
      <c r="A5" s="146"/>
      <c r="B5" s="417" t="s">
        <v>14</v>
      </c>
      <c r="C5" s="157"/>
      <c r="D5" s="150"/>
      <c r="E5" s="108" t="s">
        <v>53</v>
      </c>
      <c r="F5" s="250" t="s">
        <v>70</v>
      </c>
      <c r="G5" s="250" t="s">
        <v>186</v>
      </c>
      <c r="H5" s="250" t="s">
        <v>187</v>
      </c>
      <c r="I5" s="250" t="s">
        <v>188</v>
      </c>
      <c r="J5" s="250" t="s">
        <v>189</v>
      </c>
      <c r="K5" s="250" t="s">
        <v>48</v>
      </c>
      <c r="L5" s="250" t="s">
        <v>184</v>
      </c>
      <c r="M5" s="250" t="s">
        <v>185</v>
      </c>
      <c r="N5" s="250" t="s">
        <v>186</v>
      </c>
      <c r="O5" s="250" t="s">
        <v>187</v>
      </c>
      <c r="P5" s="250" t="s">
        <v>188</v>
      </c>
      <c r="Q5" s="250" t="s">
        <v>189</v>
      </c>
      <c r="R5" s="250" t="s">
        <v>48</v>
      </c>
      <c r="S5" s="250" t="s">
        <v>184</v>
      </c>
      <c r="T5" s="250" t="s">
        <v>185</v>
      </c>
      <c r="U5" s="250" t="s">
        <v>186</v>
      </c>
      <c r="V5" s="250" t="s">
        <v>187</v>
      </c>
      <c r="W5" s="250" t="s">
        <v>188</v>
      </c>
      <c r="X5" s="250" t="s">
        <v>189</v>
      </c>
      <c r="Y5" s="250" t="s">
        <v>48</v>
      </c>
      <c r="Z5" s="250" t="s">
        <v>184</v>
      </c>
      <c r="AA5" s="250" t="s">
        <v>185</v>
      </c>
      <c r="AB5" s="250" t="s">
        <v>186</v>
      </c>
      <c r="AC5" s="250" t="s">
        <v>187</v>
      </c>
      <c r="AD5" s="250" t="s">
        <v>188</v>
      </c>
      <c r="AE5" s="250" t="s">
        <v>189</v>
      </c>
      <c r="AF5" s="250" t="s">
        <v>48</v>
      </c>
      <c r="AG5" s="250" t="s">
        <v>184</v>
      </c>
      <c r="AH5" s="250" t="s">
        <v>185</v>
      </c>
      <c r="AI5" s="250" t="s">
        <v>186</v>
      </c>
      <c r="AJ5" s="250"/>
      <c r="AK5" s="795" t="str">
        <f>AK19</f>
        <v>早</v>
      </c>
      <c r="AL5" s="796" t="str">
        <f>AK20</f>
        <v>普</v>
      </c>
      <c r="AM5" s="796" t="str">
        <f>AK21</f>
        <v>中</v>
      </c>
      <c r="AN5" s="796" t="str">
        <f>AK22</f>
        <v>遅</v>
      </c>
      <c r="AO5" s="796" t="str">
        <f>AK23</f>
        <v>夜</v>
      </c>
      <c r="AP5" s="796" t="str">
        <f>AK24</f>
        <v>A</v>
      </c>
      <c r="AQ5" s="796" t="str">
        <f>AK25</f>
        <v>B</v>
      </c>
      <c r="AR5" s="796" t="str">
        <f>AK26</f>
        <v>C</v>
      </c>
      <c r="AS5" s="797" t="str">
        <f>AK27</f>
        <v>休/普</v>
      </c>
      <c r="AT5" s="717" t="str">
        <f>AK28</f>
        <v>休</v>
      </c>
      <c r="AU5" s="608" t="s">
        <v>55</v>
      </c>
      <c r="AV5" s="1147"/>
      <c r="AW5" s="1147"/>
      <c r="AX5" s="94"/>
      <c r="AY5" s="94"/>
      <c r="AZ5" s="94"/>
    </row>
    <row r="6" spans="1:52" ht="18" customHeight="1">
      <c r="A6" s="1052" t="s">
        <v>601</v>
      </c>
      <c r="B6" s="446"/>
      <c r="C6" s="144"/>
      <c r="D6" s="152"/>
      <c r="E6" s="113"/>
      <c r="F6" s="188"/>
      <c r="G6" s="188"/>
      <c r="H6" s="188"/>
      <c r="I6" s="188"/>
      <c r="J6" s="188"/>
      <c r="K6" s="188"/>
      <c r="L6" s="188"/>
      <c r="M6" s="189"/>
      <c r="N6" s="188"/>
      <c r="O6" s="188"/>
      <c r="P6" s="188"/>
      <c r="Q6" s="188"/>
      <c r="R6" s="188"/>
      <c r="S6" s="188"/>
      <c r="T6" s="189"/>
      <c r="U6" s="188"/>
      <c r="V6" s="188"/>
      <c r="W6" s="188"/>
      <c r="X6" s="188"/>
      <c r="Y6" s="188"/>
      <c r="Z6" s="188"/>
      <c r="AA6" s="189"/>
      <c r="AB6" s="188"/>
      <c r="AC6" s="188"/>
      <c r="AD6" s="188"/>
      <c r="AE6" s="188"/>
      <c r="AF6" s="188"/>
      <c r="AG6" s="188"/>
      <c r="AH6" s="188"/>
      <c r="AI6" s="188"/>
      <c r="AJ6" s="226"/>
      <c r="AK6" s="231"/>
      <c r="AL6" s="188"/>
      <c r="AM6" s="188"/>
      <c r="AN6" s="188"/>
      <c r="AO6" s="102"/>
      <c r="AP6" s="102"/>
      <c r="AQ6" s="102"/>
      <c r="AR6" s="102"/>
      <c r="AS6" s="715"/>
      <c r="AT6" s="232"/>
      <c r="AU6" s="227"/>
      <c r="AV6" s="115"/>
      <c r="AW6" s="115"/>
      <c r="AX6" s="94"/>
      <c r="AY6" s="94"/>
      <c r="AZ6" s="94"/>
    </row>
    <row r="7" spans="1:52" ht="18" customHeight="1">
      <c r="A7" s="148" t="s">
        <v>77</v>
      </c>
      <c r="B7" s="879" t="s">
        <v>349</v>
      </c>
      <c r="C7" s="879" t="s">
        <v>79</v>
      </c>
      <c r="D7" s="224" t="s">
        <v>599</v>
      </c>
      <c r="E7" s="116"/>
      <c r="F7" s="242" t="s">
        <v>168</v>
      </c>
      <c r="G7" s="242" t="s">
        <v>177</v>
      </c>
      <c r="H7" s="242" t="s">
        <v>183</v>
      </c>
      <c r="I7" s="242" t="s">
        <v>399</v>
      </c>
      <c r="J7" s="242" t="s">
        <v>182</v>
      </c>
      <c r="K7" s="242" t="s">
        <v>180</v>
      </c>
      <c r="L7" s="242" t="s">
        <v>399</v>
      </c>
      <c r="M7" s="242" t="s">
        <v>168</v>
      </c>
      <c r="N7" s="242" t="s">
        <v>180</v>
      </c>
      <c r="O7" s="242" t="s">
        <v>400</v>
      </c>
      <c r="P7" s="537" t="s">
        <v>168</v>
      </c>
      <c r="Q7" s="242" t="s">
        <v>399</v>
      </c>
      <c r="R7" s="242" t="s">
        <v>399</v>
      </c>
      <c r="S7" s="242" t="s">
        <v>168</v>
      </c>
      <c r="T7" s="242" t="s">
        <v>168</v>
      </c>
      <c r="U7" s="242" t="s">
        <v>177</v>
      </c>
      <c r="V7" s="537" t="s">
        <v>181</v>
      </c>
      <c r="W7" s="537" t="s">
        <v>399</v>
      </c>
      <c r="X7" s="537" t="s">
        <v>168</v>
      </c>
      <c r="Y7" s="242" t="s">
        <v>399</v>
      </c>
      <c r="Z7" s="242" t="s">
        <v>177</v>
      </c>
      <c r="AA7" s="242" t="s">
        <v>168</v>
      </c>
      <c r="AB7" s="242" t="s">
        <v>106</v>
      </c>
      <c r="AC7" s="242" t="s">
        <v>177</v>
      </c>
      <c r="AD7" s="242" t="s">
        <v>168</v>
      </c>
      <c r="AE7" s="242" t="s">
        <v>168</v>
      </c>
      <c r="AF7" s="242" t="s">
        <v>399</v>
      </c>
      <c r="AG7" s="242" t="s">
        <v>181</v>
      </c>
      <c r="AH7" s="242" t="s">
        <v>181</v>
      </c>
      <c r="AI7" s="242" t="s">
        <v>399</v>
      </c>
      <c r="AJ7" s="243"/>
      <c r="AK7" s="236">
        <f>COUNTIF(F7:AJ7,"早")</f>
        <v>4</v>
      </c>
      <c r="AL7" s="235">
        <f>COUNTIF(F7:AJ7,"普")</f>
        <v>10</v>
      </c>
      <c r="AM7" s="235">
        <f>COUNTIF(F7:AJ7,"中")</f>
        <v>0</v>
      </c>
      <c r="AN7" s="235">
        <f>COUNTIF(F7:AJ7,"遅")</f>
        <v>2</v>
      </c>
      <c r="AO7" s="235">
        <f>COUNTIF(F7:AJ7,"夜")</f>
        <v>3</v>
      </c>
      <c r="AP7" s="235">
        <f>COUNTIF(F7:AJ7,"A")</f>
        <v>0</v>
      </c>
      <c r="AQ7" s="235">
        <f>COUNTIF(F7:AJ7,"B")</f>
        <v>0</v>
      </c>
      <c r="AR7" s="235">
        <f>COUNTIF(F7:AJ7,"C")</f>
        <v>0</v>
      </c>
      <c r="AS7" s="716">
        <f>COUNTIF(F7:AJ7,"公/普")</f>
        <v>0</v>
      </c>
      <c r="AT7" s="237">
        <f>COUNTIF(F7:AJ7,"休")</f>
        <v>11</v>
      </c>
      <c r="AU7" s="228">
        <f>AJ68</f>
        <v>152</v>
      </c>
      <c r="AV7" s="118">
        <f>AU7/4</f>
        <v>38</v>
      </c>
      <c r="AW7" s="382">
        <v>1</v>
      </c>
      <c r="AX7" s="94"/>
      <c r="AY7" s="94"/>
      <c r="AZ7" s="94"/>
    </row>
    <row r="8" spans="1:52" ht="18" customHeight="1">
      <c r="A8" s="148" t="s">
        <v>77</v>
      </c>
      <c r="B8" s="879" t="s">
        <v>349</v>
      </c>
      <c r="C8" s="879" t="s">
        <v>79</v>
      </c>
      <c r="D8" s="153" t="s">
        <v>562</v>
      </c>
      <c r="E8" s="116"/>
      <c r="F8" s="242" t="s">
        <v>168</v>
      </c>
      <c r="G8" s="242" t="s">
        <v>399</v>
      </c>
      <c r="H8" s="242" t="s">
        <v>181</v>
      </c>
      <c r="I8" s="242" t="s">
        <v>399</v>
      </c>
      <c r="J8" s="242" t="s">
        <v>177</v>
      </c>
      <c r="K8" s="242" t="s">
        <v>177</v>
      </c>
      <c r="L8" s="242" t="s">
        <v>399</v>
      </c>
      <c r="M8" s="242" t="s">
        <v>177</v>
      </c>
      <c r="N8" s="242" t="s">
        <v>399</v>
      </c>
      <c r="O8" s="242" t="s">
        <v>399</v>
      </c>
      <c r="P8" s="242" t="s">
        <v>177</v>
      </c>
      <c r="Q8" s="537" t="s">
        <v>181</v>
      </c>
      <c r="R8" s="537" t="s">
        <v>399</v>
      </c>
      <c r="S8" s="242" t="s">
        <v>399</v>
      </c>
      <c r="T8" s="242" t="s">
        <v>177</v>
      </c>
      <c r="U8" s="242" t="s">
        <v>180</v>
      </c>
      <c r="V8" s="242" t="s">
        <v>180</v>
      </c>
      <c r="W8" s="242" t="s">
        <v>168</v>
      </c>
      <c r="X8" s="242" t="s">
        <v>177</v>
      </c>
      <c r="Y8" s="537" t="s">
        <v>399</v>
      </c>
      <c r="Z8" s="537" t="s">
        <v>180</v>
      </c>
      <c r="AA8" s="242" t="s">
        <v>183</v>
      </c>
      <c r="AB8" s="242" t="s">
        <v>181</v>
      </c>
      <c r="AC8" s="537" t="s">
        <v>183</v>
      </c>
      <c r="AD8" s="242" t="s">
        <v>177</v>
      </c>
      <c r="AE8" s="242" t="s">
        <v>180</v>
      </c>
      <c r="AF8" s="242" t="s">
        <v>180</v>
      </c>
      <c r="AG8" s="242" t="s">
        <v>180</v>
      </c>
      <c r="AH8" s="242" t="s">
        <v>399</v>
      </c>
      <c r="AI8" s="242" t="s">
        <v>181</v>
      </c>
      <c r="AJ8" s="243"/>
      <c r="AK8" s="236">
        <f aca="true" t="shared" si="0" ref="AK8:AK17">COUNTIF(F8:AJ8,"早")</f>
        <v>7</v>
      </c>
      <c r="AL8" s="235">
        <f aca="true" t="shared" si="1" ref="AL8:AL17">COUNTIF(F8:AJ8,"普")</f>
        <v>2</v>
      </c>
      <c r="AM8" s="235">
        <f aca="true" t="shared" si="2" ref="AM8:AM17">COUNTIF(F8:AJ8,"中")</f>
        <v>0</v>
      </c>
      <c r="AN8" s="235">
        <f aca="true" t="shared" si="3" ref="AN8:AN17">COUNTIF(F8:AJ8,"遅")</f>
        <v>6</v>
      </c>
      <c r="AO8" s="235">
        <f aca="true" t="shared" si="4" ref="AO8:AO17">COUNTIF(F8:AJ8,"夜")</f>
        <v>4</v>
      </c>
      <c r="AP8" s="235">
        <f aca="true" t="shared" si="5" ref="AP8:AP17">COUNTIF(F8:AJ8,"A")</f>
        <v>0</v>
      </c>
      <c r="AQ8" s="235">
        <f aca="true" t="shared" si="6" ref="AQ8:AQ17">COUNTIF(F8:AJ8,"B")</f>
        <v>0</v>
      </c>
      <c r="AR8" s="235">
        <f aca="true" t="shared" si="7" ref="AR8:AR17">COUNTIF(F8:AJ8,"C")</f>
        <v>0</v>
      </c>
      <c r="AS8" s="716">
        <f aca="true" t="shared" si="8" ref="AS8:AS17">COUNTIF(F8:AJ8,"公/普")</f>
        <v>0</v>
      </c>
      <c r="AT8" s="237">
        <f aca="true" t="shared" si="9" ref="AT8:AT17">COUNTIF(F8:AJ8,"休")</f>
        <v>11</v>
      </c>
      <c r="AU8" s="228">
        <f aca="true" t="shared" si="10" ref="AU8:AU14">AJ69</f>
        <v>152</v>
      </c>
      <c r="AV8" s="118">
        <f aca="true" t="shared" si="11" ref="AV8:AV17">AU8/4</f>
        <v>38</v>
      </c>
      <c r="AW8" s="382">
        <v>1</v>
      </c>
      <c r="AX8" s="94"/>
      <c r="AY8" s="94"/>
      <c r="AZ8" s="94"/>
    </row>
    <row r="9" spans="1:52" ht="18" customHeight="1">
      <c r="A9" s="148" t="s">
        <v>77</v>
      </c>
      <c r="B9" s="879" t="s">
        <v>349</v>
      </c>
      <c r="C9" s="879" t="s">
        <v>79</v>
      </c>
      <c r="D9" s="153" t="s">
        <v>564</v>
      </c>
      <c r="E9" s="116"/>
      <c r="F9" s="242" t="s">
        <v>181</v>
      </c>
      <c r="G9" s="242" t="s">
        <v>399</v>
      </c>
      <c r="H9" s="242" t="s">
        <v>177</v>
      </c>
      <c r="I9" s="242" t="s">
        <v>181</v>
      </c>
      <c r="J9" s="242" t="s">
        <v>183</v>
      </c>
      <c r="K9" s="242" t="s">
        <v>168</v>
      </c>
      <c r="L9" s="242" t="s">
        <v>177</v>
      </c>
      <c r="M9" s="244" t="s">
        <v>183</v>
      </c>
      <c r="N9" s="242" t="s">
        <v>181</v>
      </c>
      <c r="O9" s="242" t="s">
        <v>181</v>
      </c>
      <c r="P9" s="242" t="s">
        <v>399</v>
      </c>
      <c r="Q9" s="242" t="s">
        <v>180</v>
      </c>
      <c r="R9" s="242" t="s">
        <v>183</v>
      </c>
      <c r="S9" s="242" t="s">
        <v>180</v>
      </c>
      <c r="T9" s="538" t="s">
        <v>183</v>
      </c>
      <c r="U9" s="537" t="s">
        <v>181</v>
      </c>
      <c r="V9" s="242" t="s">
        <v>183</v>
      </c>
      <c r="W9" s="242" t="s">
        <v>180</v>
      </c>
      <c r="X9" s="242" t="s">
        <v>180</v>
      </c>
      <c r="Y9" s="242" t="s">
        <v>180</v>
      </c>
      <c r="Z9" s="242" t="s">
        <v>401</v>
      </c>
      <c r="AA9" s="538" t="s">
        <v>399</v>
      </c>
      <c r="AB9" s="537" t="s">
        <v>399</v>
      </c>
      <c r="AC9" s="242" t="s">
        <v>179</v>
      </c>
      <c r="AD9" s="242" t="s">
        <v>177</v>
      </c>
      <c r="AE9" s="242" t="s">
        <v>177</v>
      </c>
      <c r="AF9" s="242" t="s">
        <v>181</v>
      </c>
      <c r="AG9" s="242" t="s">
        <v>399</v>
      </c>
      <c r="AH9" s="242" t="s">
        <v>399</v>
      </c>
      <c r="AI9" s="537" t="s">
        <v>177</v>
      </c>
      <c r="AJ9" s="243"/>
      <c r="AK9" s="236">
        <f t="shared" si="0"/>
        <v>5</v>
      </c>
      <c r="AL9" s="235">
        <f t="shared" si="1"/>
        <v>1</v>
      </c>
      <c r="AM9" s="235">
        <f t="shared" si="2"/>
        <v>1</v>
      </c>
      <c r="AN9" s="235">
        <f t="shared" si="3"/>
        <v>5</v>
      </c>
      <c r="AO9" s="235">
        <f t="shared" si="4"/>
        <v>6</v>
      </c>
      <c r="AP9" s="235">
        <f t="shared" si="5"/>
        <v>0</v>
      </c>
      <c r="AQ9" s="235">
        <f t="shared" si="6"/>
        <v>0</v>
      </c>
      <c r="AR9" s="235">
        <f t="shared" si="7"/>
        <v>0</v>
      </c>
      <c r="AS9" s="716">
        <f t="shared" si="8"/>
        <v>0</v>
      </c>
      <c r="AT9" s="237">
        <f t="shared" si="9"/>
        <v>11</v>
      </c>
      <c r="AU9" s="228">
        <f t="shared" si="10"/>
        <v>148</v>
      </c>
      <c r="AV9" s="118">
        <f t="shared" si="11"/>
        <v>37</v>
      </c>
      <c r="AW9" s="382">
        <v>1</v>
      </c>
      <c r="AX9" s="94"/>
      <c r="AY9" s="94"/>
      <c r="AZ9" s="94"/>
    </row>
    <row r="10" spans="1:52" ht="18" customHeight="1">
      <c r="A10" s="148" t="s">
        <v>77</v>
      </c>
      <c r="B10" s="879" t="s">
        <v>349</v>
      </c>
      <c r="C10" s="879" t="s">
        <v>79</v>
      </c>
      <c r="D10" s="153" t="s">
        <v>515</v>
      </c>
      <c r="E10" s="116"/>
      <c r="F10" s="537" t="s">
        <v>180</v>
      </c>
      <c r="G10" s="537" t="s">
        <v>399</v>
      </c>
      <c r="H10" s="242" t="s">
        <v>179</v>
      </c>
      <c r="I10" s="242" t="s">
        <v>180</v>
      </c>
      <c r="J10" s="242" t="s">
        <v>180</v>
      </c>
      <c r="K10" s="242" t="s">
        <v>399</v>
      </c>
      <c r="L10" s="242" t="s">
        <v>181</v>
      </c>
      <c r="M10" s="244" t="s">
        <v>181</v>
      </c>
      <c r="N10" s="242" t="s">
        <v>399</v>
      </c>
      <c r="O10" s="537" t="s">
        <v>399</v>
      </c>
      <c r="P10" s="242" t="s">
        <v>180</v>
      </c>
      <c r="Q10" s="242" t="s">
        <v>399</v>
      </c>
      <c r="R10" s="242" t="s">
        <v>177</v>
      </c>
      <c r="S10" s="242" t="s">
        <v>177</v>
      </c>
      <c r="T10" s="244" t="s">
        <v>181</v>
      </c>
      <c r="U10" s="242" t="s">
        <v>399</v>
      </c>
      <c r="V10" s="242" t="s">
        <v>399</v>
      </c>
      <c r="W10" s="242" t="s">
        <v>177</v>
      </c>
      <c r="X10" s="242" t="s">
        <v>399</v>
      </c>
      <c r="Y10" s="242" t="s">
        <v>177</v>
      </c>
      <c r="Z10" s="242" t="s">
        <v>177</v>
      </c>
      <c r="AA10" s="244" t="s">
        <v>180</v>
      </c>
      <c r="AB10" s="242" t="s">
        <v>180</v>
      </c>
      <c r="AC10" s="242" t="s">
        <v>183</v>
      </c>
      <c r="AD10" s="537" t="s">
        <v>181</v>
      </c>
      <c r="AE10" s="242" t="s">
        <v>181</v>
      </c>
      <c r="AF10" s="242" t="s">
        <v>183</v>
      </c>
      <c r="AG10" s="537" t="s">
        <v>401</v>
      </c>
      <c r="AH10" s="242" t="s">
        <v>399</v>
      </c>
      <c r="AI10" s="242" t="s">
        <v>183</v>
      </c>
      <c r="AJ10" s="243"/>
      <c r="AK10" s="236">
        <f t="shared" si="0"/>
        <v>5</v>
      </c>
      <c r="AL10" s="235">
        <f t="shared" si="1"/>
        <v>0</v>
      </c>
      <c r="AM10" s="235">
        <f t="shared" si="2"/>
        <v>1</v>
      </c>
      <c r="AN10" s="235">
        <f t="shared" si="3"/>
        <v>6</v>
      </c>
      <c r="AO10" s="235">
        <f t="shared" si="4"/>
        <v>5</v>
      </c>
      <c r="AP10" s="235">
        <f t="shared" si="5"/>
        <v>0</v>
      </c>
      <c r="AQ10" s="235">
        <f t="shared" si="6"/>
        <v>0</v>
      </c>
      <c r="AR10" s="235">
        <f t="shared" si="7"/>
        <v>0</v>
      </c>
      <c r="AS10" s="716">
        <f t="shared" si="8"/>
        <v>0</v>
      </c>
      <c r="AT10" s="237">
        <f t="shared" si="9"/>
        <v>12</v>
      </c>
      <c r="AU10" s="228">
        <f t="shared" si="10"/>
        <v>140</v>
      </c>
      <c r="AV10" s="118">
        <f t="shared" si="11"/>
        <v>35</v>
      </c>
      <c r="AW10" s="382">
        <v>1</v>
      </c>
      <c r="AX10" s="94"/>
      <c r="AY10" s="94"/>
      <c r="AZ10" s="94"/>
    </row>
    <row r="11" spans="1:51" ht="18" customHeight="1">
      <c r="A11" s="148" t="s">
        <v>77</v>
      </c>
      <c r="B11" s="879" t="s">
        <v>349</v>
      </c>
      <c r="C11" s="881" t="s">
        <v>350</v>
      </c>
      <c r="D11" s="153" t="s">
        <v>567</v>
      </c>
      <c r="E11" s="116"/>
      <c r="F11" s="242" t="s">
        <v>177</v>
      </c>
      <c r="G11" s="242" t="s">
        <v>181</v>
      </c>
      <c r="H11" s="537" t="s">
        <v>399</v>
      </c>
      <c r="I11" s="537" t="s">
        <v>177</v>
      </c>
      <c r="J11" s="537" t="s">
        <v>181</v>
      </c>
      <c r="K11" s="242" t="s">
        <v>399</v>
      </c>
      <c r="L11" s="242" t="s">
        <v>180</v>
      </c>
      <c r="M11" s="244" t="s">
        <v>180</v>
      </c>
      <c r="N11" s="537" t="s">
        <v>399</v>
      </c>
      <c r="O11" s="242" t="s">
        <v>180</v>
      </c>
      <c r="P11" s="242" t="s">
        <v>399</v>
      </c>
      <c r="Q11" s="242" t="s">
        <v>177</v>
      </c>
      <c r="R11" s="242" t="s">
        <v>180</v>
      </c>
      <c r="S11" s="537" t="s">
        <v>399</v>
      </c>
      <c r="T11" s="244" t="s">
        <v>180</v>
      </c>
      <c r="U11" s="242" t="s">
        <v>399</v>
      </c>
      <c r="V11" s="242" t="s">
        <v>399</v>
      </c>
      <c r="W11" s="242" t="s">
        <v>181</v>
      </c>
      <c r="X11" s="242" t="s">
        <v>181</v>
      </c>
      <c r="Y11" s="242" t="s">
        <v>399</v>
      </c>
      <c r="Z11" s="242" t="s">
        <v>181</v>
      </c>
      <c r="AA11" s="244" t="s">
        <v>181</v>
      </c>
      <c r="AB11" s="242" t="s">
        <v>183</v>
      </c>
      <c r="AC11" s="242" t="s">
        <v>180</v>
      </c>
      <c r="AD11" s="242" t="s">
        <v>180</v>
      </c>
      <c r="AE11" s="242" t="s">
        <v>183</v>
      </c>
      <c r="AF11" s="242" t="s">
        <v>177</v>
      </c>
      <c r="AG11" s="242" t="s">
        <v>177</v>
      </c>
      <c r="AH11" s="537" t="s">
        <v>177</v>
      </c>
      <c r="AI11" s="242" t="s">
        <v>399</v>
      </c>
      <c r="AJ11" s="243"/>
      <c r="AK11" s="236">
        <f t="shared" si="0"/>
        <v>6</v>
      </c>
      <c r="AL11" s="235">
        <f t="shared" si="1"/>
        <v>0</v>
      </c>
      <c r="AM11" s="235">
        <f t="shared" si="2"/>
        <v>0</v>
      </c>
      <c r="AN11" s="235">
        <f t="shared" si="3"/>
        <v>7</v>
      </c>
      <c r="AO11" s="235">
        <f t="shared" si="4"/>
        <v>6</v>
      </c>
      <c r="AP11" s="235">
        <f t="shared" si="5"/>
        <v>0</v>
      </c>
      <c r="AQ11" s="235">
        <f t="shared" si="6"/>
        <v>0</v>
      </c>
      <c r="AR11" s="235">
        <f t="shared" si="7"/>
        <v>0</v>
      </c>
      <c r="AS11" s="716">
        <f t="shared" si="8"/>
        <v>0</v>
      </c>
      <c r="AT11" s="237">
        <f t="shared" si="9"/>
        <v>11</v>
      </c>
      <c r="AU11" s="228">
        <f t="shared" si="10"/>
        <v>152</v>
      </c>
      <c r="AV11" s="118">
        <f t="shared" si="11"/>
        <v>38</v>
      </c>
      <c r="AW11" s="382">
        <v>1</v>
      </c>
      <c r="AX11" s="94"/>
      <c r="AY11" s="94"/>
    </row>
    <row r="12" spans="1:51" ht="18" customHeight="1">
      <c r="A12" s="148" t="s">
        <v>77</v>
      </c>
      <c r="B12" s="879" t="s">
        <v>349</v>
      </c>
      <c r="C12" s="879" t="s">
        <v>302</v>
      </c>
      <c r="D12" s="153" t="s">
        <v>569</v>
      </c>
      <c r="E12" s="116"/>
      <c r="F12" s="242" t="s">
        <v>399</v>
      </c>
      <c r="G12" s="242" t="s">
        <v>180</v>
      </c>
      <c r="H12" s="242" t="s">
        <v>180</v>
      </c>
      <c r="I12" s="242" t="s">
        <v>399</v>
      </c>
      <c r="J12" s="242" t="s">
        <v>177</v>
      </c>
      <c r="K12" s="537" t="s">
        <v>181</v>
      </c>
      <c r="L12" s="537" t="s">
        <v>399</v>
      </c>
      <c r="M12" s="538" t="s">
        <v>177</v>
      </c>
      <c r="N12" s="242" t="s">
        <v>177</v>
      </c>
      <c r="O12" s="242" t="s">
        <v>177</v>
      </c>
      <c r="P12" s="242" t="s">
        <v>181</v>
      </c>
      <c r="Q12" s="242" t="s">
        <v>399</v>
      </c>
      <c r="R12" s="242" t="s">
        <v>181</v>
      </c>
      <c r="S12" s="242" t="s">
        <v>181</v>
      </c>
      <c r="T12" s="244" t="s">
        <v>399</v>
      </c>
      <c r="U12" s="242" t="s">
        <v>399</v>
      </c>
      <c r="V12" s="242" t="s">
        <v>177</v>
      </c>
      <c r="W12" s="242" t="s">
        <v>399</v>
      </c>
      <c r="X12" s="242" t="s">
        <v>399</v>
      </c>
      <c r="Y12" s="242" t="s">
        <v>181</v>
      </c>
      <c r="Z12" s="242" t="s">
        <v>401</v>
      </c>
      <c r="AA12" s="244" t="s">
        <v>177</v>
      </c>
      <c r="AB12" s="242" t="s">
        <v>177</v>
      </c>
      <c r="AC12" s="242" t="s">
        <v>181</v>
      </c>
      <c r="AD12" s="242" t="s">
        <v>399</v>
      </c>
      <c r="AE12" s="537" t="s">
        <v>183</v>
      </c>
      <c r="AF12" s="537" t="s">
        <v>179</v>
      </c>
      <c r="AG12" s="242" t="s">
        <v>183</v>
      </c>
      <c r="AH12" s="242" t="s">
        <v>180</v>
      </c>
      <c r="AI12" s="242" t="s">
        <v>180</v>
      </c>
      <c r="AJ12" s="243"/>
      <c r="AK12" s="236">
        <f t="shared" si="0"/>
        <v>7</v>
      </c>
      <c r="AL12" s="235">
        <f t="shared" si="1"/>
        <v>0</v>
      </c>
      <c r="AM12" s="235">
        <f t="shared" si="2"/>
        <v>1</v>
      </c>
      <c r="AN12" s="235">
        <f t="shared" si="3"/>
        <v>4</v>
      </c>
      <c r="AO12" s="235">
        <f t="shared" si="4"/>
        <v>6</v>
      </c>
      <c r="AP12" s="235">
        <f t="shared" si="5"/>
        <v>0</v>
      </c>
      <c r="AQ12" s="235">
        <f t="shared" si="6"/>
        <v>0</v>
      </c>
      <c r="AR12" s="235">
        <f t="shared" si="7"/>
        <v>0</v>
      </c>
      <c r="AS12" s="716">
        <f t="shared" si="8"/>
        <v>0</v>
      </c>
      <c r="AT12" s="237">
        <f t="shared" si="9"/>
        <v>11</v>
      </c>
      <c r="AU12" s="228">
        <f t="shared" si="10"/>
        <v>148</v>
      </c>
      <c r="AV12" s="118">
        <f t="shared" si="11"/>
        <v>37</v>
      </c>
      <c r="AW12" s="382">
        <v>1</v>
      </c>
      <c r="AX12" s="94"/>
      <c r="AY12" s="94"/>
    </row>
    <row r="13" spans="1:51" ht="18" customHeight="1">
      <c r="A13" s="148" t="s">
        <v>77</v>
      </c>
      <c r="B13" s="879" t="s">
        <v>162</v>
      </c>
      <c r="C13" s="879" t="s">
        <v>79</v>
      </c>
      <c r="D13" s="153" t="s">
        <v>571</v>
      </c>
      <c r="E13" s="116"/>
      <c r="F13" s="242" t="s">
        <v>106</v>
      </c>
      <c r="G13" s="242" t="s">
        <v>170</v>
      </c>
      <c r="H13" s="242" t="s">
        <v>395</v>
      </c>
      <c r="I13" s="242" t="s">
        <v>161</v>
      </c>
      <c r="J13" s="242" t="s">
        <v>183</v>
      </c>
      <c r="K13" s="242" t="s">
        <v>183</v>
      </c>
      <c r="L13" s="242" t="s">
        <v>392</v>
      </c>
      <c r="M13" s="242" t="s">
        <v>183</v>
      </c>
      <c r="N13" s="242" t="s">
        <v>179</v>
      </c>
      <c r="O13" s="242" t="s">
        <v>393</v>
      </c>
      <c r="P13" s="242" t="s">
        <v>170</v>
      </c>
      <c r="Q13" s="242" t="s">
        <v>399</v>
      </c>
      <c r="R13" s="242" t="s">
        <v>170</v>
      </c>
      <c r="S13" s="242" t="s">
        <v>170</v>
      </c>
      <c r="T13" s="244" t="s">
        <v>170</v>
      </c>
      <c r="U13" s="242" t="s">
        <v>399</v>
      </c>
      <c r="V13" s="242" t="s">
        <v>183</v>
      </c>
      <c r="W13" s="242" t="s">
        <v>170</v>
      </c>
      <c r="X13" s="242" t="s">
        <v>170</v>
      </c>
      <c r="Y13" s="242" t="s">
        <v>183</v>
      </c>
      <c r="Z13" s="242" t="s">
        <v>399</v>
      </c>
      <c r="AA13" s="244" t="s">
        <v>170</v>
      </c>
      <c r="AB13" s="242" t="s">
        <v>170</v>
      </c>
      <c r="AC13" s="242" t="s">
        <v>392</v>
      </c>
      <c r="AD13" s="242" t="s">
        <v>183</v>
      </c>
      <c r="AE13" s="242" t="s">
        <v>170</v>
      </c>
      <c r="AF13" s="242" t="s">
        <v>392</v>
      </c>
      <c r="AG13" s="242" t="s">
        <v>392</v>
      </c>
      <c r="AH13" s="242" t="s">
        <v>183</v>
      </c>
      <c r="AI13" s="242" t="s">
        <v>170</v>
      </c>
      <c r="AJ13" s="243"/>
      <c r="AK13" s="236">
        <f t="shared" si="0"/>
        <v>0</v>
      </c>
      <c r="AL13" s="235">
        <f t="shared" si="1"/>
        <v>0</v>
      </c>
      <c r="AM13" s="235">
        <f t="shared" si="2"/>
        <v>1</v>
      </c>
      <c r="AN13" s="235">
        <f t="shared" si="3"/>
        <v>0</v>
      </c>
      <c r="AO13" s="235">
        <f t="shared" si="4"/>
        <v>0</v>
      </c>
      <c r="AP13" s="235">
        <f t="shared" si="5"/>
        <v>11</v>
      </c>
      <c r="AQ13" s="235">
        <f t="shared" si="6"/>
        <v>0</v>
      </c>
      <c r="AR13" s="235">
        <f t="shared" si="7"/>
        <v>1</v>
      </c>
      <c r="AS13" s="716">
        <f t="shared" si="8"/>
        <v>0</v>
      </c>
      <c r="AT13" s="237">
        <f t="shared" si="9"/>
        <v>11</v>
      </c>
      <c r="AU13" s="228">
        <f t="shared" si="10"/>
        <v>104</v>
      </c>
      <c r="AV13" s="118">
        <f t="shared" si="11"/>
        <v>26</v>
      </c>
      <c r="AW13" s="382">
        <f>AV13/Q$37*M$41/Q$45</f>
        <v>0.65</v>
      </c>
      <c r="AX13" s="94"/>
      <c r="AY13" s="94"/>
    </row>
    <row r="14" spans="1:51" ht="18" customHeight="1">
      <c r="A14" s="148" t="s">
        <v>77</v>
      </c>
      <c r="B14" s="879" t="s">
        <v>162</v>
      </c>
      <c r="C14" s="879" t="s">
        <v>388</v>
      </c>
      <c r="D14" s="153" t="s">
        <v>573</v>
      </c>
      <c r="E14" s="116"/>
      <c r="F14" s="244" t="s">
        <v>161</v>
      </c>
      <c r="G14" s="242" t="s">
        <v>161</v>
      </c>
      <c r="H14" s="242" t="s">
        <v>399</v>
      </c>
      <c r="I14" s="242" t="s">
        <v>399</v>
      </c>
      <c r="J14" s="242" t="s">
        <v>161</v>
      </c>
      <c r="K14" s="242" t="s">
        <v>161</v>
      </c>
      <c r="L14" s="242" t="s">
        <v>161</v>
      </c>
      <c r="M14" s="244" t="s">
        <v>161</v>
      </c>
      <c r="N14" s="242" t="s">
        <v>183</v>
      </c>
      <c r="O14" s="242" t="s">
        <v>161</v>
      </c>
      <c r="P14" s="242" t="s">
        <v>161</v>
      </c>
      <c r="Q14" s="242" t="s">
        <v>161</v>
      </c>
      <c r="R14" s="242" t="s">
        <v>183</v>
      </c>
      <c r="S14" s="242" t="s">
        <v>183</v>
      </c>
      <c r="T14" s="244" t="s">
        <v>161</v>
      </c>
      <c r="U14" s="242" t="s">
        <v>161</v>
      </c>
      <c r="V14" s="242" t="s">
        <v>161</v>
      </c>
      <c r="W14" s="242" t="s">
        <v>399</v>
      </c>
      <c r="X14" s="242" t="s">
        <v>161</v>
      </c>
      <c r="Y14" s="242" t="s">
        <v>161</v>
      </c>
      <c r="Z14" s="242" t="s">
        <v>161</v>
      </c>
      <c r="AA14" s="244" t="s">
        <v>161</v>
      </c>
      <c r="AB14" s="242" t="s">
        <v>399</v>
      </c>
      <c r="AC14" s="242" t="s">
        <v>183</v>
      </c>
      <c r="AD14" s="242" t="s">
        <v>161</v>
      </c>
      <c r="AE14" s="242" t="s">
        <v>161</v>
      </c>
      <c r="AF14" s="242" t="s">
        <v>399</v>
      </c>
      <c r="AG14" s="242" t="s">
        <v>161</v>
      </c>
      <c r="AH14" s="244" t="s">
        <v>161</v>
      </c>
      <c r="AI14" s="242" t="s">
        <v>183</v>
      </c>
      <c r="AJ14" s="242"/>
      <c r="AK14" s="236">
        <f t="shared" si="0"/>
        <v>0</v>
      </c>
      <c r="AL14" s="235">
        <f t="shared" si="1"/>
        <v>0</v>
      </c>
      <c r="AM14" s="235">
        <f t="shared" si="2"/>
        <v>0</v>
      </c>
      <c r="AN14" s="235">
        <f t="shared" si="3"/>
        <v>0</v>
      </c>
      <c r="AO14" s="235">
        <f t="shared" si="4"/>
        <v>0</v>
      </c>
      <c r="AP14" s="235">
        <f t="shared" si="5"/>
        <v>0</v>
      </c>
      <c r="AQ14" s="235">
        <f t="shared" si="6"/>
        <v>0</v>
      </c>
      <c r="AR14" s="235">
        <f t="shared" si="7"/>
        <v>20</v>
      </c>
      <c r="AS14" s="716">
        <f t="shared" si="8"/>
        <v>0</v>
      </c>
      <c r="AT14" s="237">
        <f t="shared" si="9"/>
        <v>10</v>
      </c>
      <c r="AU14" s="228">
        <f t="shared" si="10"/>
        <v>120</v>
      </c>
      <c r="AV14" s="118">
        <f t="shared" si="11"/>
        <v>30</v>
      </c>
      <c r="AW14" s="382">
        <f>AV14/Q$37*M$41/Q$45</f>
        <v>0.75</v>
      </c>
      <c r="AX14" s="94"/>
      <c r="AY14" s="94"/>
    </row>
    <row r="15" spans="1:51" ht="18" customHeight="1">
      <c r="A15" s="148" t="s">
        <v>77</v>
      </c>
      <c r="B15" s="879" t="s">
        <v>162</v>
      </c>
      <c r="C15" s="881" t="s">
        <v>350</v>
      </c>
      <c r="D15" s="153" t="s">
        <v>575</v>
      </c>
      <c r="E15" s="116"/>
      <c r="F15" s="242" t="s">
        <v>106</v>
      </c>
      <c r="G15" s="242" t="s">
        <v>399</v>
      </c>
      <c r="H15" s="242" t="s">
        <v>393</v>
      </c>
      <c r="I15" s="242" t="s">
        <v>170</v>
      </c>
      <c r="J15" s="242" t="s">
        <v>183</v>
      </c>
      <c r="K15" s="242" t="s">
        <v>170</v>
      </c>
      <c r="L15" s="242" t="s">
        <v>393</v>
      </c>
      <c r="M15" s="244" t="s">
        <v>399</v>
      </c>
      <c r="N15" s="242" t="s">
        <v>394</v>
      </c>
      <c r="O15" s="242" t="s">
        <v>392</v>
      </c>
      <c r="P15" s="242" t="s">
        <v>399</v>
      </c>
      <c r="Q15" s="242" t="s">
        <v>170</v>
      </c>
      <c r="R15" s="242" t="s">
        <v>161</v>
      </c>
      <c r="S15" s="242" t="s">
        <v>161</v>
      </c>
      <c r="T15" s="244" t="s">
        <v>183</v>
      </c>
      <c r="U15" s="242" t="s">
        <v>170</v>
      </c>
      <c r="V15" s="242" t="s">
        <v>170</v>
      </c>
      <c r="W15" s="242" t="s">
        <v>161</v>
      </c>
      <c r="X15" s="242" t="s">
        <v>183</v>
      </c>
      <c r="Y15" s="242" t="s">
        <v>394</v>
      </c>
      <c r="Z15" s="242" t="s">
        <v>183</v>
      </c>
      <c r="AA15" s="244" t="s">
        <v>183</v>
      </c>
      <c r="AB15" s="242" t="s">
        <v>161</v>
      </c>
      <c r="AC15" s="242" t="s">
        <v>393</v>
      </c>
      <c r="AD15" s="242" t="s">
        <v>183</v>
      </c>
      <c r="AE15" s="242" t="s">
        <v>183</v>
      </c>
      <c r="AF15" s="242" t="s">
        <v>393</v>
      </c>
      <c r="AG15" s="242" t="s">
        <v>393</v>
      </c>
      <c r="AH15" s="242" t="s">
        <v>170</v>
      </c>
      <c r="AI15" s="242" t="s">
        <v>161</v>
      </c>
      <c r="AJ15" s="243"/>
      <c r="AK15" s="236">
        <f t="shared" si="0"/>
        <v>0</v>
      </c>
      <c r="AL15" s="235">
        <f t="shared" si="1"/>
        <v>0</v>
      </c>
      <c r="AM15" s="235">
        <f t="shared" si="2"/>
        <v>0</v>
      </c>
      <c r="AN15" s="235">
        <f t="shared" si="3"/>
        <v>0</v>
      </c>
      <c r="AO15" s="235">
        <f t="shared" si="4"/>
        <v>0</v>
      </c>
      <c r="AP15" s="235">
        <f t="shared" si="5"/>
        <v>6</v>
      </c>
      <c r="AQ15" s="235">
        <f t="shared" si="6"/>
        <v>0</v>
      </c>
      <c r="AR15" s="235">
        <f t="shared" si="7"/>
        <v>5</v>
      </c>
      <c r="AS15" s="716">
        <f t="shared" si="8"/>
        <v>0</v>
      </c>
      <c r="AT15" s="237">
        <f t="shared" si="9"/>
        <v>11</v>
      </c>
      <c r="AU15" s="228">
        <f>AJ76</f>
        <v>106</v>
      </c>
      <c r="AV15" s="118">
        <f>AU15/4</f>
        <v>26.5</v>
      </c>
      <c r="AW15" s="382">
        <f>AV15/Q$37*M$41/Q$45</f>
        <v>0.6625</v>
      </c>
      <c r="AX15" s="94"/>
      <c r="AY15" s="94"/>
    </row>
    <row r="16" spans="1:51" ht="18" customHeight="1" thickBot="1">
      <c r="A16" s="149"/>
      <c r="B16" s="798"/>
      <c r="C16" s="798"/>
      <c r="D16" s="799"/>
      <c r="E16" s="116"/>
      <c r="F16" s="245"/>
      <c r="G16" s="245"/>
      <c r="H16" s="245"/>
      <c r="I16" s="245"/>
      <c r="J16" s="245"/>
      <c r="K16" s="245"/>
      <c r="L16" s="245"/>
      <c r="M16" s="246"/>
      <c r="N16" s="245"/>
      <c r="O16" s="245"/>
      <c r="P16" s="245"/>
      <c r="Q16" s="245"/>
      <c r="R16" s="245"/>
      <c r="S16" s="245"/>
      <c r="T16" s="246"/>
      <c r="U16" s="245"/>
      <c r="V16" s="245"/>
      <c r="W16" s="245"/>
      <c r="X16" s="245"/>
      <c r="Y16" s="245"/>
      <c r="Z16" s="245"/>
      <c r="AA16" s="246"/>
      <c r="AB16" s="245"/>
      <c r="AC16" s="245"/>
      <c r="AD16" s="245"/>
      <c r="AE16" s="245"/>
      <c r="AF16" s="245"/>
      <c r="AG16" s="245"/>
      <c r="AH16" s="245"/>
      <c r="AI16" s="245"/>
      <c r="AJ16" s="247"/>
      <c r="AK16" s="268">
        <f t="shared" si="0"/>
        <v>0</v>
      </c>
      <c r="AL16" s="269">
        <f t="shared" si="1"/>
        <v>0</v>
      </c>
      <c r="AM16" s="269">
        <f t="shared" si="2"/>
        <v>0</v>
      </c>
      <c r="AN16" s="269">
        <f t="shared" si="3"/>
        <v>0</v>
      </c>
      <c r="AO16" s="269">
        <f t="shared" si="4"/>
        <v>0</v>
      </c>
      <c r="AP16" s="269">
        <f t="shared" si="5"/>
        <v>0</v>
      </c>
      <c r="AQ16" s="269">
        <f t="shared" si="6"/>
        <v>0</v>
      </c>
      <c r="AR16" s="269">
        <f t="shared" si="7"/>
        <v>0</v>
      </c>
      <c r="AS16" s="800">
        <f t="shared" si="8"/>
        <v>0</v>
      </c>
      <c r="AT16" s="270">
        <f t="shared" si="9"/>
        <v>0</v>
      </c>
      <c r="AU16" s="271">
        <f>AJ78</f>
        <v>0</v>
      </c>
      <c r="AV16" s="121">
        <f t="shared" si="11"/>
        <v>0</v>
      </c>
      <c r="AW16" s="723">
        <f>AV16/Q$37*M$41/Q$45</f>
        <v>0</v>
      </c>
      <c r="AX16" s="94"/>
      <c r="AY16" s="94"/>
    </row>
    <row r="17" spans="1:51" ht="18" customHeight="1" thickBot="1">
      <c r="A17" s="801"/>
      <c r="B17" s="802"/>
      <c r="C17" s="802"/>
      <c r="D17" s="803"/>
      <c r="E17" s="804"/>
      <c r="F17" s="805"/>
      <c r="G17" s="805"/>
      <c r="H17" s="805"/>
      <c r="I17" s="805"/>
      <c r="J17" s="805"/>
      <c r="K17" s="805"/>
      <c r="L17" s="805"/>
      <c r="M17" s="806"/>
      <c r="N17" s="805"/>
      <c r="O17" s="805"/>
      <c r="P17" s="805"/>
      <c r="Q17" s="805"/>
      <c r="R17" s="805"/>
      <c r="S17" s="805"/>
      <c r="T17" s="806"/>
      <c r="U17" s="805"/>
      <c r="V17" s="805"/>
      <c r="W17" s="805"/>
      <c r="X17" s="805"/>
      <c r="Y17" s="805"/>
      <c r="Z17" s="805"/>
      <c r="AA17" s="806"/>
      <c r="AB17" s="805"/>
      <c r="AC17" s="805"/>
      <c r="AD17" s="805"/>
      <c r="AE17" s="805"/>
      <c r="AF17" s="805"/>
      <c r="AG17" s="805"/>
      <c r="AH17" s="805"/>
      <c r="AI17" s="805"/>
      <c r="AJ17" s="807"/>
      <c r="AK17" s="808">
        <f t="shared" si="0"/>
        <v>0</v>
      </c>
      <c r="AL17" s="809">
        <f t="shared" si="1"/>
        <v>0</v>
      </c>
      <c r="AM17" s="809">
        <f t="shared" si="2"/>
        <v>0</v>
      </c>
      <c r="AN17" s="809">
        <f t="shared" si="3"/>
        <v>0</v>
      </c>
      <c r="AO17" s="809">
        <f t="shared" si="4"/>
        <v>0</v>
      </c>
      <c r="AP17" s="809">
        <f t="shared" si="5"/>
        <v>0</v>
      </c>
      <c r="AQ17" s="809">
        <f t="shared" si="6"/>
        <v>0</v>
      </c>
      <c r="AR17" s="809">
        <f t="shared" si="7"/>
        <v>0</v>
      </c>
      <c r="AS17" s="810">
        <f t="shared" si="8"/>
        <v>0</v>
      </c>
      <c r="AT17" s="811">
        <f t="shared" si="9"/>
        <v>0</v>
      </c>
      <c r="AU17" s="812">
        <f>AJ82</f>
        <v>0</v>
      </c>
      <c r="AV17" s="813">
        <f t="shared" si="11"/>
        <v>0</v>
      </c>
      <c r="AW17" s="814">
        <f>SUM(AW7:AW16)</f>
        <v>8.0625</v>
      </c>
      <c r="AX17" s="94"/>
      <c r="AY17" s="94"/>
    </row>
    <row r="18" spans="1:51" ht="12" customHeight="1" thickBot="1">
      <c r="A18" s="123"/>
      <c r="B18" s="124"/>
      <c r="C18" s="124"/>
      <c r="D18" s="296"/>
      <c r="E18" s="1173"/>
      <c r="F18" s="1173"/>
      <c r="G18" s="1173"/>
      <c r="H18" s="1173"/>
      <c r="I18" s="1173"/>
      <c r="J18" s="1173"/>
      <c r="K18" s="1173"/>
      <c r="L18" s="1173"/>
      <c r="M18" s="1173"/>
      <c r="N18" s="1173"/>
      <c r="O18" s="1173"/>
      <c r="P18" s="1173"/>
      <c r="Q18" s="1173"/>
      <c r="R18" s="1173"/>
      <c r="S18" s="1173"/>
      <c r="T18" s="1173"/>
      <c r="U18" s="1173"/>
      <c r="V18" s="1173"/>
      <c r="W18" s="1173"/>
      <c r="X18" s="1173"/>
      <c r="Y18" s="1173"/>
      <c r="Z18" s="1173"/>
      <c r="AA18" s="1173"/>
      <c r="AB18" s="1173"/>
      <c r="AC18" s="1173"/>
      <c r="AD18" s="1173"/>
      <c r="AE18" s="1173"/>
      <c r="AF18" s="1173"/>
      <c r="AG18" s="1173"/>
      <c r="AH18" s="1173"/>
      <c r="AI18" s="1173"/>
      <c r="AJ18" s="1174"/>
      <c r="AK18" s="1169" t="s">
        <v>176</v>
      </c>
      <c r="AL18" s="1170"/>
      <c r="AM18" s="1170"/>
      <c r="AN18" s="1170"/>
      <c r="AO18" s="1170"/>
      <c r="AP18" s="1170"/>
      <c r="AQ18" s="1170"/>
      <c r="AR18" s="1170"/>
      <c r="AS18" s="1170"/>
      <c r="AT18" s="1170"/>
      <c r="AU18" s="1171"/>
      <c r="AV18" s="718" t="s">
        <v>174</v>
      </c>
      <c r="AW18" s="719" t="s">
        <v>173</v>
      </c>
      <c r="AX18" s="94"/>
      <c r="AY18" s="94"/>
    </row>
    <row r="19" spans="1:51" ht="12.75" customHeight="1">
      <c r="A19" s="129"/>
      <c r="B19" s="95"/>
      <c r="C19" s="95"/>
      <c r="D19" s="297" t="s">
        <v>59</v>
      </c>
      <c r="E19" s="735" t="str">
        <f aca="true" t="shared" si="12" ref="E19:E34">AK19</f>
        <v>早</v>
      </c>
      <c r="F19" s="530">
        <f aca="true" t="shared" si="13" ref="F19:AJ19">COUNTIF(F7:F17,"早")</f>
        <v>1</v>
      </c>
      <c r="G19" s="530">
        <f t="shared" si="13"/>
        <v>1</v>
      </c>
      <c r="H19" s="530">
        <f t="shared" si="13"/>
        <v>1</v>
      </c>
      <c r="I19" s="530">
        <f t="shared" si="13"/>
        <v>1</v>
      </c>
      <c r="J19" s="530">
        <f t="shared" si="13"/>
        <v>2</v>
      </c>
      <c r="K19" s="530">
        <f t="shared" si="13"/>
        <v>1</v>
      </c>
      <c r="L19" s="530">
        <f t="shared" si="13"/>
        <v>1</v>
      </c>
      <c r="M19" s="530">
        <f t="shared" si="13"/>
        <v>2</v>
      </c>
      <c r="N19" s="530">
        <f t="shared" si="13"/>
        <v>1</v>
      </c>
      <c r="O19" s="530">
        <f t="shared" si="13"/>
        <v>1</v>
      </c>
      <c r="P19" s="530">
        <f t="shared" si="13"/>
        <v>1</v>
      </c>
      <c r="Q19" s="530">
        <f t="shared" si="13"/>
        <v>1</v>
      </c>
      <c r="R19" s="530">
        <f t="shared" si="13"/>
        <v>1</v>
      </c>
      <c r="S19" s="530">
        <f t="shared" si="13"/>
        <v>1</v>
      </c>
      <c r="T19" s="530">
        <f t="shared" si="13"/>
        <v>1</v>
      </c>
      <c r="U19" s="530">
        <f t="shared" si="13"/>
        <v>1</v>
      </c>
      <c r="V19" s="530">
        <f t="shared" si="13"/>
        <v>1</v>
      </c>
      <c r="W19" s="530">
        <f t="shared" si="13"/>
        <v>1</v>
      </c>
      <c r="X19" s="530">
        <f t="shared" si="13"/>
        <v>1</v>
      </c>
      <c r="Y19" s="530">
        <f t="shared" si="13"/>
        <v>1</v>
      </c>
      <c r="Z19" s="530">
        <f t="shared" si="13"/>
        <v>2</v>
      </c>
      <c r="AA19" s="530">
        <f t="shared" si="13"/>
        <v>1</v>
      </c>
      <c r="AB19" s="530">
        <f t="shared" si="13"/>
        <v>1</v>
      </c>
      <c r="AC19" s="530">
        <f t="shared" si="13"/>
        <v>1</v>
      </c>
      <c r="AD19" s="530">
        <f t="shared" si="13"/>
        <v>2</v>
      </c>
      <c r="AE19" s="530">
        <f t="shared" si="13"/>
        <v>1</v>
      </c>
      <c r="AF19" s="530">
        <f t="shared" si="13"/>
        <v>1</v>
      </c>
      <c r="AG19" s="530">
        <f t="shared" si="13"/>
        <v>1</v>
      </c>
      <c r="AH19" s="530">
        <f t="shared" si="13"/>
        <v>1</v>
      </c>
      <c r="AI19" s="530">
        <f t="shared" si="13"/>
        <v>1</v>
      </c>
      <c r="AJ19" s="531">
        <f t="shared" si="13"/>
        <v>0</v>
      </c>
      <c r="AK19" s="883" t="str">
        <f aca="true" t="shared" si="14" ref="AK19:AK34">AV19</f>
        <v>早</v>
      </c>
      <c r="AL19" s="1175">
        <v>0.2916666666666667</v>
      </c>
      <c r="AM19" s="1175"/>
      <c r="AN19" s="884" t="s">
        <v>116</v>
      </c>
      <c r="AO19" s="1167">
        <v>0.65625</v>
      </c>
      <c r="AP19" s="1167"/>
      <c r="AQ19" s="1167"/>
      <c r="AR19" s="1167"/>
      <c r="AS19" s="1167"/>
      <c r="AT19" s="1167"/>
      <c r="AU19" s="1168"/>
      <c r="AV19" s="882" t="s">
        <v>165</v>
      </c>
      <c r="AW19" s="720">
        <v>8</v>
      </c>
      <c r="AX19" s="94"/>
      <c r="AY19" s="94"/>
    </row>
    <row r="20" spans="1:52" ht="12.75" customHeight="1">
      <c r="A20" s="129"/>
      <c r="B20" s="95"/>
      <c r="C20" s="95"/>
      <c r="D20" s="297" t="s">
        <v>61</v>
      </c>
      <c r="E20" s="1035" t="str">
        <f t="shared" si="12"/>
        <v>普</v>
      </c>
      <c r="F20" s="1036">
        <f aca="true" t="shared" si="15" ref="F20:AJ20">COUNTIF(F7:F17,"普")</f>
        <v>2</v>
      </c>
      <c r="G20" s="1036">
        <f t="shared" si="15"/>
        <v>0</v>
      </c>
      <c r="H20" s="1036">
        <f t="shared" si="15"/>
        <v>0</v>
      </c>
      <c r="I20" s="1036">
        <f t="shared" si="15"/>
        <v>0</v>
      </c>
      <c r="J20" s="1036">
        <f t="shared" si="15"/>
        <v>1</v>
      </c>
      <c r="K20" s="1036">
        <f t="shared" si="15"/>
        <v>1</v>
      </c>
      <c r="L20" s="1036">
        <f t="shared" si="15"/>
        <v>0</v>
      </c>
      <c r="M20" s="1036">
        <f t="shared" si="15"/>
        <v>1</v>
      </c>
      <c r="N20" s="1036">
        <f t="shared" si="15"/>
        <v>0</v>
      </c>
      <c r="O20" s="1036">
        <f t="shared" si="15"/>
        <v>0</v>
      </c>
      <c r="P20" s="1036">
        <f t="shared" si="15"/>
        <v>1</v>
      </c>
      <c r="Q20" s="1036">
        <f t="shared" si="15"/>
        <v>0</v>
      </c>
      <c r="R20" s="1036">
        <f t="shared" si="15"/>
        <v>0</v>
      </c>
      <c r="S20" s="1036">
        <f t="shared" si="15"/>
        <v>1</v>
      </c>
      <c r="T20" s="1036">
        <f t="shared" si="15"/>
        <v>1</v>
      </c>
      <c r="U20" s="1036">
        <f t="shared" si="15"/>
        <v>0</v>
      </c>
      <c r="V20" s="1036">
        <f t="shared" si="15"/>
        <v>0</v>
      </c>
      <c r="W20" s="1036">
        <f t="shared" si="15"/>
        <v>1</v>
      </c>
      <c r="X20" s="1036">
        <f t="shared" si="15"/>
        <v>1</v>
      </c>
      <c r="Y20" s="1036">
        <f t="shared" si="15"/>
        <v>0</v>
      </c>
      <c r="Z20" s="1036">
        <f t="shared" si="15"/>
        <v>0</v>
      </c>
      <c r="AA20" s="1036">
        <f t="shared" si="15"/>
        <v>1</v>
      </c>
      <c r="AB20" s="1036">
        <f t="shared" si="15"/>
        <v>0</v>
      </c>
      <c r="AC20" s="1036">
        <f t="shared" si="15"/>
        <v>0</v>
      </c>
      <c r="AD20" s="1036">
        <f t="shared" si="15"/>
        <v>1</v>
      </c>
      <c r="AE20" s="1036">
        <f t="shared" si="15"/>
        <v>1</v>
      </c>
      <c r="AF20" s="1036">
        <f t="shared" si="15"/>
        <v>0</v>
      </c>
      <c r="AG20" s="1036">
        <f t="shared" si="15"/>
        <v>0</v>
      </c>
      <c r="AH20" s="1036">
        <f t="shared" si="15"/>
        <v>0</v>
      </c>
      <c r="AI20" s="1036">
        <f t="shared" si="15"/>
        <v>0</v>
      </c>
      <c r="AJ20" s="1037">
        <f t="shared" si="15"/>
        <v>0</v>
      </c>
      <c r="AK20" s="240" t="str">
        <f t="shared" si="14"/>
        <v>普</v>
      </c>
      <c r="AL20" s="1135">
        <v>0.3541666666666667</v>
      </c>
      <c r="AM20" s="1135"/>
      <c r="AN20" s="225" t="s">
        <v>116</v>
      </c>
      <c r="AO20" s="1142">
        <v>0.71875</v>
      </c>
      <c r="AP20" s="1142"/>
      <c r="AQ20" s="1142"/>
      <c r="AR20" s="1142"/>
      <c r="AS20" s="1142"/>
      <c r="AT20" s="1142"/>
      <c r="AU20" s="1143"/>
      <c r="AV20" s="1049" t="s">
        <v>168</v>
      </c>
      <c r="AW20" s="721">
        <v>8</v>
      </c>
      <c r="AX20" s="94"/>
      <c r="AY20" s="94"/>
      <c r="AZ20" s="94"/>
    </row>
    <row r="21" spans="1:52" ht="12.75" customHeight="1">
      <c r="A21" s="129"/>
      <c r="B21" s="95"/>
      <c r="C21" s="95"/>
      <c r="D21" s="241"/>
      <c r="E21" s="1035" t="str">
        <f t="shared" si="12"/>
        <v>中</v>
      </c>
      <c r="F21" s="1036">
        <f aca="true" t="shared" si="16" ref="F21:AJ21">COUNTIF(F7:F17,"中")</f>
        <v>0</v>
      </c>
      <c r="G21" s="1036">
        <f t="shared" si="16"/>
        <v>0</v>
      </c>
      <c r="H21" s="1036">
        <f t="shared" si="16"/>
        <v>1</v>
      </c>
      <c r="I21" s="1036">
        <f t="shared" si="16"/>
        <v>0</v>
      </c>
      <c r="J21" s="1036">
        <f t="shared" si="16"/>
        <v>0</v>
      </c>
      <c r="K21" s="1036">
        <f t="shared" si="16"/>
        <v>0</v>
      </c>
      <c r="L21" s="1036">
        <f t="shared" si="16"/>
        <v>0</v>
      </c>
      <c r="M21" s="1036">
        <f t="shared" si="16"/>
        <v>0</v>
      </c>
      <c r="N21" s="1036">
        <f t="shared" si="16"/>
        <v>1</v>
      </c>
      <c r="O21" s="1036">
        <f t="shared" si="16"/>
        <v>0</v>
      </c>
      <c r="P21" s="1036">
        <f t="shared" si="16"/>
        <v>0</v>
      </c>
      <c r="Q21" s="1036">
        <f t="shared" si="16"/>
        <v>0</v>
      </c>
      <c r="R21" s="1036">
        <f t="shared" si="16"/>
        <v>0</v>
      </c>
      <c r="S21" s="1036">
        <f t="shared" si="16"/>
        <v>0</v>
      </c>
      <c r="T21" s="1036">
        <f t="shared" si="16"/>
        <v>0</v>
      </c>
      <c r="U21" s="1036">
        <f t="shared" si="16"/>
        <v>0</v>
      </c>
      <c r="V21" s="1036">
        <f t="shared" si="16"/>
        <v>0</v>
      </c>
      <c r="W21" s="1036">
        <f t="shared" si="16"/>
        <v>0</v>
      </c>
      <c r="X21" s="1036">
        <f t="shared" si="16"/>
        <v>0</v>
      </c>
      <c r="Y21" s="1036">
        <f t="shared" si="16"/>
        <v>0</v>
      </c>
      <c r="Z21" s="1036">
        <f t="shared" si="16"/>
        <v>0</v>
      </c>
      <c r="AA21" s="1036">
        <f t="shared" si="16"/>
        <v>0</v>
      </c>
      <c r="AB21" s="1036">
        <f t="shared" si="16"/>
        <v>0</v>
      </c>
      <c r="AC21" s="1036">
        <f t="shared" si="16"/>
        <v>1</v>
      </c>
      <c r="AD21" s="1036">
        <f t="shared" si="16"/>
        <v>0</v>
      </c>
      <c r="AE21" s="1036">
        <f t="shared" si="16"/>
        <v>0</v>
      </c>
      <c r="AF21" s="1036">
        <f t="shared" si="16"/>
        <v>1</v>
      </c>
      <c r="AG21" s="1036">
        <f t="shared" si="16"/>
        <v>0</v>
      </c>
      <c r="AH21" s="1036">
        <f t="shared" si="16"/>
        <v>0</v>
      </c>
      <c r="AI21" s="1036">
        <f t="shared" si="16"/>
        <v>0</v>
      </c>
      <c r="AJ21" s="1037">
        <f t="shared" si="16"/>
        <v>0</v>
      </c>
      <c r="AK21" s="240" t="str">
        <f t="shared" si="14"/>
        <v>中</v>
      </c>
      <c r="AL21" s="1135">
        <v>0.4583333333333333</v>
      </c>
      <c r="AM21" s="1135"/>
      <c r="AN21" s="225" t="s">
        <v>116</v>
      </c>
      <c r="AO21" s="1142">
        <v>0.8229166666666666</v>
      </c>
      <c r="AP21" s="1142"/>
      <c r="AQ21" s="1142"/>
      <c r="AR21" s="1142"/>
      <c r="AS21" s="1142"/>
      <c r="AT21" s="1142"/>
      <c r="AU21" s="1143"/>
      <c r="AV21" s="1049" t="s">
        <v>166</v>
      </c>
      <c r="AW21" s="721">
        <v>8</v>
      </c>
      <c r="AX21" s="94"/>
      <c r="AY21" s="94"/>
      <c r="AZ21" s="94"/>
    </row>
    <row r="22" spans="1:52" ht="12.75" customHeight="1">
      <c r="A22" s="129"/>
      <c r="B22" s="95"/>
      <c r="C22" s="95"/>
      <c r="D22" s="241"/>
      <c r="E22" s="1038" t="str">
        <f t="shared" si="12"/>
        <v>遅</v>
      </c>
      <c r="F22" s="1039">
        <f aca="true" t="shared" si="17" ref="F22:AJ22">COUNTIF(F7:F17,"遅")</f>
        <v>1</v>
      </c>
      <c r="G22" s="1039">
        <f t="shared" si="17"/>
        <v>1</v>
      </c>
      <c r="H22" s="1039">
        <f t="shared" si="17"/>
        <v>1</v>
      </c>
      <c r="I22" s="1039">
        <f t="shared" si="17"/>
        <v>1</v>
      </c>
      <c r="J22" s="1039">
        <f t="shared" si="17"/>
        <v>1</v>
      </c>
      <c r="K22" s="1039">
        <f t="shared" si="17"/>
        <v>1</v>
      </c>
      <c r="L22" s="1039">
        <f t="shared" si="17"/>
        <v>1</v>
      </c>
      <c r="M22" s="1039">
        <f t="shared" si="17"/>
        <v>1</v>
      </c>
      <c r="N22" s="1039">
        <f t="shared" si="17"/>
        <v>1</v>
      </c>
      <c r="O22" s="1039">
        <f t="shared" si="17"/>
        <v>1</v>
      </c>
      <c r="P22" s="1039">
        <f t="shared" si="17"/>
        <v>1</v>
      </c>
      <c r="Q22" s="1039">
        <f t="shared" si="17"/>
        <v>1</v>
      </c>
      <c r="R22" s="1039">
        <f t="shared" si="17"/>
        <v>1</v>
      </c>
      <c r="S22" s="1039">
        <f t="shared" si="17"/>
        <v>1</v>
      </c>
      <c r="T22" s="1039">
        <f t="shared" si="17"/>
        <v>1</v>
      </c>
      <c r="U22" s="1039">
        <f t="shared" si="17"/>
        <v>1</v>
      </c>
      <c r="V22" s="1039">
        <f t="shared" si="17"/>
        <v>1</v>
      </c>
      <c r="W22" s="1039">
        <f t="shared" si="17"/>
        <v>1</v>
      </c>
      <c r="X22" s="1039">
        <f t="shared" si="17"/>
        <v>1</v>
      </c>
      <c r="Y22" s="1039">
        <f t="shared" si="17"/>
        <v>1</v>
      </c>
      <c r="Z22" s="1039">
        <f t="shared" si="17"/>
        <v>1</v>
      </c>
      <c r="AA22" s="1039">
        <f t="shared" si="17"/>
        <v>1</v>
      </c>
      <c r="AB22" s="1039">
        <f t="shared" si="17"/>
        <v>1</v>
      </c>
      <c r="AC22" s="1039">
        <f t="shared" si="17"/>
        <v>1</v>
      </c>
      <c r="AD22" s="1039">
        <f t="shared" si="17"/>
        <v>1</v>
      </c>
      <c r="AE22" s="1039">
        <f t="shared" si="17"/>
        <v>1</v>
      </c>
      <c r="AF22" s="1039">
        <f t="shared" si="17"/>
        <v>1</v>
      </c>
      <c r="AG22" s="1039">
        <f t="shared" si="17"/>
        <v>1</v>
      </c>
      <c r="AH22" s="1039">
        <f t="shared" si="17"/>
        <v>1</v>
      </c>
      <c r="AI22" s="1039">
        <f t="shared" si="17"/>
        <v>1</v>
      </c>
      <c r="AJ22" s="1040">
        <f t="shared" si="17"/>
        <v>0</v>
      </c>
      <c r="AK22" s="535" t="str">
        <f t="shared" si="14"/>
        <v>遅</v>
      </c>
      <c r="AL22" s="1176">
        <v>0.6458333333333334</v>
      </c>
      <c r="AM22" s="1176"/>
      <c r="AN22" s="536" t="s">
        <v>116</v>
      </c>
      <c r="AO22" s="1165">
        <v>0.010416666666666666</v>
      </c>
      <c r="AP22" s="1165"/>
      <c r="AQ22" s="1165"/>
      <c r="AR22" s="1165"/>
      <c r="AS22" s="1165"/>
      <c r="AT22" s="1165"/>
      <c r="AU22" s="1166"/>
      <c r="AV22" s="1049" t="s">
        <v>167</v>
      </c>
      <c r="AW22" s="721">
        <v>8</v>
      </c>
      <c r="AX22" s="94"/>
      <c r="AY22" s="94"/>
      <c r="AZ22" s="94"/>
    </row>
    <row r="23" spans="1:52" ht="12.75" customHeight="1">
      <c r="A23" s="129"/>
      <c r="B23" s="95"/>
      <c r="C23" s="95"/>
      <c r="D23" s="241"/>
      <c r="E23" s="1041" t="str">
        <f t="shared" si="12"/>
        <v>夜</v>
      </c>
      <c r="F23" s="1042">
        <f aca="true" t="shared" si="18" ref="F23:AJ23">COUNTIF(F7:F17,"夜")</f>
        <v>1</v>
      </c>
      <c r="G23" s="1042">
        <f t="shared" si="18"/>
        <v>1</v>
      </c>
      <c r="H23" s="1042">
        <f t="shared" si="18"/>
        <v>1</v>
      </c>
      <c r="I23" s="1042">
        <f t="shared" si="18"/>
        <v>1</v>
      </c>
      <c r="J23" s="1042">
        <f t="shared" si="18"/>
        <v>1</v>
      </c>
      <c r="K23" s="1042">
        <f t="shared" si="18"/>
        <v>1</v>
      </c>
      <c r="L23" s="1042">
        <f t="shared" si="18"/>
        <v>1</v>
      </c>
      <c r="M23" s="1042">
        <f t="shared" si="18"/>
        <v>1</v>
      </c>
      <c r="N23" s="1042">
        <f t="shared" si="18"/>
        <v>1</v>
      </c>
      <c r="O23" s="1042">
        <f t="shared" si="18"/>
        <v>1</v>
      </c>
      <c r="P23" s="1042">
        <f t="shared" si="18"/>
        <v>1</v>
      </c>
      <c r="Q23" s="1042">
        <f t="shared" si="18"/>
        <v>1</v>
      </c>
      <c r="R23" s="1042">
        <f t="shared" si="18"/>
        <v>1</v>
      </c>
      <c r="S23" s="1042">
        <f t="shared" si="18"/>
        <v>1</v>
      </c>
      <c r="T23" s="1042">
        <f t="shared" si="18"/>
        <v>1</v>
      </c>
      <c r="U23" s="1042">
        <f t="shared" si="18"/>
        <v>1</v>
      </c>
      <c r="V23" s="1042">
        <f t="shared" si="18"/>
        <v>1</v>
      </c>
      <c r="W23" s="1042">
        <f t="shared" si="18"/>
        <v>1</v>
      </c>
      <c r="X23" s="1042">
        <f t="shared" si="18"/>
        <v>1</v>
      </c>
      <c r="Y23" s="1042">
        <f t="shared" si="18"/>
        <v>1</v>
      </c>
      <c r="Z23" s="1042">
        <f t="shared" si="18"/>
        <v>1</v>
      </c>
      <c r="AA23" s="1042">
        <f t="shared" si="18"/>
        <v>1</v>
      </c>
      <c r="AB23" s="1042">
        <f t="shared" si="18"/>
        <v>1</v>
      </c>
      <c r="AC23" s="1042">
        <f t="shared" si="18"/>
        <v>1</v>
      </c>
      <c r="AD23" s="1042">
        <f t="shared" si="18"/>
        <v>1</v>
      </c>
      <c r="AE23" s="1042">
        <f t="shared" si="18"/>
        <v>1</v>
      </c>
      <c r="AF23" s="1042">
        <f t="shared" si="18"/>
        <v>1</v>
      </c>
      <c r="AG23" s="1042">
        <f t="shared" si="18"/>
        <v>1</v>
      </c>
      <c r="AH23" s="1042">
        <f t="shared" si="18"/>
        <v>1</v>
      </c>
      <c r="AI23" s="1042">
        <f t="shared" si="18"/>
        <v>1</v>
      </c>
      <c r="AJ23" s="1043">
        <f t="shared" si="18"/>
        <v>0</v>
      </c>
      <c r="AK23" s="528" t="str">
        <f t="shared" si="14"/>
        <v>夜</v>
      </c>
      <c r="AL23" s="1148">
        <v>0</v>
      </c>
      <c r="AM23" s="1148"/>
      <c r="AN23" s="529" t="s">
        <v>116</v>
      </c>
      <c r="AO23" s="1149">
        <v>0.3645833333333333</v>
      </c>
      <c r="AP23" s="1149"/>
      <c r="AQ23" s="1149"/>
      <c r="AR23" s="1149"/>
      <c r="AS23" s="1149"/>
      <c r="AT23" s="1149"/>
      <c r="AU23" s="1150"/>
      <c r="AV23" s="1049" t="s">
        <v>169</v>
      </c>
      <c r="AW23" s="721">
        <v>8</v>
      </c>
      <c r="AX23" s="94"/>
      <c r="AY23" s="94"/>
      <c r="AZ23" s="94"/>
    </row>
    <row r="24" spans="1:56" ht="12.75" customHeight="1">
      <c r="A24" s="129"/>
      <c r="B24" s="95"/>
      <c r="C24" s="95"/>
      <c r="D24" s="241"/>
      <c r="E24" s="1035" t="str">
        <f t="shared" si="12"/>
        <v>A</v>
      </c>
      <c r="F24" s="1044">
        <f aca="true" t="shared" si="19" ref="F24:AJ24">COUNTIF(F7:F17,"A")</f>
        <v>0</v>
      </c>
      <c r="G24" s="1044">
        <f t="shared" si="19"/>
        <v>1</v>
      </c>
      <c r="H24" s="1044">
        <f t="shared" si="19"/>
        <v>0</v>
      </c>
      <c r="I24" s="1044">
        <f t="shared" si="19"/>
        <v>1</v>
      </c>
      <c r="J24" s="1044">
        <f t="shared" si="19"/>
        <v>0</v>
      </c>
      <c r="K24" s="1044">
        <f t="shared" si="19"/>
        <v>1</v>
      </c>
      <c r="L24" s="1044">
        <f t="shared" si="19"/>
        <v>0</v>
      </c>
      <c r="M24" s="1044">
        <f t="shared" si="19"/>
        <v>0</v>
      </c>
      <c r="N24" s="1044">
        <f t="shared" si="19"/>
        <v>0</v>
      </c>
      <c r="O24" s="1044">
        <f t="shared" si="19"/>
        <v>0</v>
      </c>
      <c r="P24" s="1044">
        <f t="shared" si="19"/>
        <v>1</v>
      </c>
      <c r="Q24" s="1044">
        <f t="shared" si="19"/>
        <v>1</v>
      </c>
      <c r="R24" s="1044">
        <f t="shared" si="19"/>
        <v>1</v>
      </c>
      <c r="S24" s="1044">
        <f t="shared" si="19"/>
        <v>1</v>
      </c>
      <c r="T24" s="1044">
        <f t="shared" si="19"/>
        <v>1</v>
      </c>
      <c r="U24" s="1044">
        <f t="shared" si="19"/>
        <v>1</v>
      </c>
      <c r="V24" s="1044">
        <f t="shared" si="19"/>
        <v>1</v>
      </c>
      <c r="W24" s="1044">
        <f t="shared" si="19"/>
        <v>1</v>
      </c>
      <c r="X24" s="1044">
        <f t="shared" si="19"/>
        <v>1</v>
      </c>
      <c r="Y24" s="1044">
        <f t="shared" si="19"/>
        <v>0</v>
      </c>
      <c r="Z24" s="1044">
        <f t="shared" si="19"/>
        <v>0</v>
      </c>
      <c r="AA24" s="1044">
        <f t="shared" si="19"/>
        <v>1</v>
      </c>
      <c r="AB24" s="1044">
        <f t="shared" si="19"/>
        <v>1</v>
      </c>
      <c r="AC24" s="1044">
        <f t="shared" si="19"/>
        <v>0</v>
      </c>
      <c r="AD24" s="1044">
        <f t="shared" si="19"/>
        <v>0</v>
      </c>
      <c r="AE24" s="1044">
        <f t="shared" si="19"/>
        <v>1</v>
      </c>
      <c r="AF24" s="1044">
        <f t="shared" si="19"/>
        <v>0</v>
      </c>
      <c r="AG24" s="1044">
        <f t="shared" si="19"/>
        <v>0</v>
      </c>
      <c r="AH24" s="1044">
        <f t="shared" si="19"/>
        <v>1</v>
      </c>
      <c r="AI24" s="1044">
        <f t="shared" si="19"/>
        <v>1</v>
      </c>
      <c r="AJ24" s="1045">
        <f t="shared" si="19"/>
        <v>0</v>
      </c>
      <c r="AK24" s="240" t="str">
        <f t="shared" si="14"/>
        <v>A</v>
      </c>
      <c r="AL24" s="1135">
        <v>0.34375</v>
      </c>
      <c r="AM24" s="1135"/>
      <c r="AN24" s="225" t="s">
        <v>116</v>
      </c>
      <c r="AO24" s="1142">
        <v>0.625</v>
      </c>
      <c r="AP24" s="1142"/>
      <c r="AQ24" s="1142"/>
      <c r="AR24" s="1142"/>
      <c r="AS24" s="1142"/>
      <c r="AT24" s="1142"/>
      <c r="AU24" s="1143"/>
      <c r="AV24" s="1049" t="s">
        <v>171</v>
      </c>
      <c r="AW24" s="722">
        <v>6</v>
      </c>
      <c r="AX24" s="94"/>
      <c r="AY24" s="94"/>
      <c r="AZ24" s="94"/>
      <c r="BD24" s="598"/>
    </row>
    <row r="25" spans="1:52" ht="12.75" customHeight="1">
      <c r="A25" s="129"/>
      <c r="B25" s="95"/>
      <c r="C25" s="95"/>
      <c r="D25" s="241"/>
      <c r="E25" s="1035" t="str">
        <f t="shared" si="12"/>
        <v>B</v>
      </c>
      <c r="F25" s="1044">
        <f aca="true" t="shared" si="20" ref="F25:AJ25">COUNTIF(F7:F17,"Ｂ")</f>
        <v>0</v>
      </c>
      <c r="G25" s="1036">
        <f t="shared" si="20"/>
        <v>0</v>
      </c>
      <c r="H25" s="1036">
        <f t="shared" si="20"/>
        <v>0</v>
      </c>
      <c r="I25" s="1036">
        <f t="shared" si="20"/>
        <v>0</v>
      </c>
      <c r="J25" s="1036">
        <f t="shared" si="20"/>
        <v>0</v>
      </c>
      <c r="K25" s="1036">
        <f t="shared" si="20"/>
        <v>0</v>
      </c>
      <c r="L25" s="1036">
        <f t="shared" si="20"/>
        <v>0</v>
      </c>
      <c r="M25" s="1036">
        <f t="shared" si="20"/>
        <v>0</v>
      </c>
      <c r="N25" s="1036">
        <f t="shared" si="20"/>
        <v>0</v>
      </c>
      <c r="O25" s="1036">
        <f t="shared" si="20"/>
        <v>0</v>
      </c>
      <c r="P25" s="1036">
        <f t="shared" si="20"/>
        <v>0</v>
      </c>
      <c r="Q25" s="1036">
        <f t="shared" si="20"/>
        <v>0</v>
      </c>
      <c r="R25" s="1044">
        <f t="shared" si="20"/>
        <v>0</v>
      </c>
      <c r="S25" s="1044">
        <f t="shared" si="20"/>
        <v>0</v>
      </c>
      <c r="T25" s="1044">
        <f t="shared" si="20"/>
        <v>0</v>
      </c>
      <c r="U25" s="1044">
        <f t="shared" si="20"/>
        <v>0</v>
      </c>
      <c r="V25" s="1044">
        <f t="shared" si="20"/>
        <v>0</v>
      </c>
      <c r="W25" s="1044">
        <f t="shared" si="20"/>
        <v>0</v>
      </c>
      <c r="X25" s="1044">
        <f t="shared" si="20"/>
        <v>0</v>
      </c>
      <c r="Y25" s="1044">
        <f t="shared" si="20"/>
        <v>0</v>
      </c>
      <c r="Z25" s="1044">
        <f t="shared" si="20"/>
        <v>0</v>
      </c>
      <c r="AA25" s="1044">
        <f t="shared" si="20"/>
        <v>0</v>
      </c>
      <c r="AB25" s="1044">
        <f t="shared" si="20"/>
        <v>0</v>
      </c>
      <c r="AC25" s="1044">
        <f t="shared" si="20"/>
        <v>0</v>
      </c>
      <c r="AD25" s="1044">
        <f t="shared" si="20"/>
        <v>0</v>
      </c>
      <c r="AE25" s="1044">
        <f t="shared" si="20"/>
        <v>0</v>
      </c>
      <c r="AF25" s="1044">
        <f t="shared" si="20"/>
        <v>0</v>
      </c>
      <c r="AG25" s="1044">
        <f t="shared" si="20"/>
        <v>0</v>
      </c>
      <c r="AH25" s="1044">
        <f t="shared" si="20"/>
        <v>0</v>
      </c>
      <c r="AI25" s="1044">
        <f t="shared" si="20"/>
        <v>0</v>
      </c>
      <c r="AJ25" s="1045">
        <f t="shared" si="20"/>
        <v>0</v>
      </c>
      <c r="AK25" s="240" t="str">
        <f t="shared" si="14"/>
        <v>B</v>
      </c>
      <c r="AL25" s="1135">
        <v>0.34375</v>
      </c>
      <c r="AM25" s="1135"/>
      <c r="AN25" s="225" t="s">
        <v>116</v>
      </c>
      <c r="AO25" s="1142">
        <v>0.5520833333333334</v>
      </c>
      <c r="AP25" s="1142"/>
      <c r="AQ25" s="1142"/>
      <c r="AR25" s="1142"/>
      <c r="AS25" s="1142"/>
      <c r="AT25" s="1142"/>
      <c r="AU25" s="1143"/>
      <c r="AV25" s="1049" t="s">
        <v>246</v>
      </c>
      <c r="AW25" s="722">
        <v>5</v>
      </c>
      <c r="AX25" s="94"/>
      <c r="AY25" s="94"/>
      <c r="AZ25" s="94"/>
    </row>
    <row r="26" spans="1:49" s="39" customFormat="1" ht="12.75" customHeight="1">
      <c r="A26" s="129"/>
      <c r="B26" s="95"/>
      <c r="C26" s="95"/>
      <c r="D26" s="241"/>
      <c r="E26" s="1035" t="str">
        <f t="shared" si="12"/>
        <v>C</v>
      </c>
      <c r="F26" s="1044">
        <f aca="true" t="shared" si="21" ref="F26:AJ26">COUNTIF(F7:F17,"C")</f>
        <v>1</v>
      </c>
      <c r="G26" s="1044">
        <f t="shared" si="21"/>
        <v>1</v>
      </c>
      <c r="H26" s="1044">
        <f t="shared" si="21"/>
        <v>0</v>
      </c>
      <c r="I26" s="1044">
        <f t="shared" si="21"/>
        <v>1</v>
      </c>
      <c r="J26" s="1044">
        <f t="shared" si="21"/>
        <v>1</v>
      </c>
      <c r="K26" s="1044">
        <f t="shared" si="21"/>
        <v>1</v>
      </c>
      <c r="L26" s="1044">
        <f t="shared" si="21"/>
        <v>1</v>
      </c>
      <c r="M26" s="1044">
        <f t="shared" si="21"/>
        <v>1</v>
      </c>
      <c r="N26" s="1044">
        <f t="shared" si="21"/>
        <v>0</v>
      </c>
      <c r="O26" s="1044">
        <f t="shared" si="21"/>
        <v>1</v>
      </c>
      <c r="P26" s="1044">
        <f t="shared" si="21"/>
        <v>1</v>
      </c>
      <c r="Q26" s="1044">
        <f t="shared" si="21"/>
        <v>1</v>
      </c>
      <c r="R26" s="1044">
        <f t="shared" si="21"/>
        <v>1</v>
      </c>
      <c r="S26" s="1044">
        <f t="shared" si="21"/>
        <v>1</v>
      </c>
      <c r="T26" s="1044">
        <f t="shared" si="21"/>
        <v>1</v>
      </c>
      <c r="U26" s="1044">
        <f t="shared" si="21"/>
        <v>1</v>
      </c>
      <c r="V26" s="1044">
        <f t="shared" si="21"/>
        <v>1</v>
      </c>
      <c r="W26" s="1044">
        <f t="shared" si="21"/>
        <v>1</v>
      </c>
      <c r="X26" s="1044">
        <f t="shared" si="21"/>
        <v>1</v>
      </c>
      <c r="Y26" s="1044">
        <f t="shared" si="21"/>
        <v>1</v>
      </c>
      <c r="Z26" s="1044">
        <f t="shared" si="21"/>
        <v>1</v>
      </c>
      <c r="AA26" s="1044">
        <f t="shared" si="21"/>
        <v>1</v>
      </c>
      <c r="AB26" s="1044">
        <f t="shared" si="21"/>
        <v>1</v>
      </c>
      <c r="AC26" s="1044">
        <f t="shared" si="21"/>
        <v>0</v>
      </c>
      <c r="AD26" s="1044">
        <f t="shared" si="21"/>
        <v>1</v>
      </c>
      <c r="AE26" s="1044">
        <f t="shared" si="21"/>
        <v>1</v>
      </c>
      <c r="AF26" s="1044">
        <f t="shared" si="21"/>
        <v>0</v>
      </c>
      <c r="AG26" s="1044">
        <f t="shared" si="21"/>
        <v>1</v>
      </c>
      <c r="AH26" s="1044">
        <f t="shared" si="21"/>
        <v>1</v>
      </c>
      <c r="AI26" s="1044">
        <f t="shared" si="21"/>
        <v>1</v>
      </c>
      <c r="AJ26" s="1045">
        <f t="shared" si="21"/>
        <v>0</v>
      </c>
      <c r="AK26" s="240" t="str">
        <f t="shared" si="14"/>
        <v>C</v>
      </c>
      <c r="AL26" s="1135">
        <v>0.5416666666666666</v>
      </c>
      <c r="AM26" s="1135"/>
      <c r="AN26" s="225" t="s">
        <v>116</v>
      </c>
      <c r="AO26" s="1142">
        <v>0.8229166666666666</v>
      </c>
      <c r="AP26" s="1142"/>
      <c r="AQ26" s="1142"/>
      <c r="AR26" s="1142"/>
      <c r="AS26" s="1142"/>
      <c r="AT26" s="1142"/>
      <c r="AU26" s="1143"/>
      <c r="AV26" s="1049" t="s">
        <v>162</v>
      </c>
      <c r="AW26" s="722">
        <v>6</v>
      </c>
    </row>
    <row r="27" spans="1:49" s="39" customFormat="1" ht="12.75" customHeight="1">
      <c r="A27" s="129"/>
      <c r="B27" s="95"/>
      <c r="C27" s="95"/>
      <c r="D27" s="241"/>
      <c r="E27" s="1035" t="str">
        <f t="shared" si="12"/>
        <v>休/普</v>
      </c>
      <c r="F27" s="1044">
        <f aca="true" t="shared" si="22" ref="F27:AJ27">COUNTIF(F7:F17,"公/普")</f>
        <v>0</v>
      </c>
      <c r="G27" s="1036">
        <f t="shared" si="22"/>
        <v>0</v>
      </c>
      <c r="H27" s="1036">
        <f t="shared" si="22"/>
        <v>0</v>
      </c>
      <c r="I27" s="1036">
        <f t="shared" si="22"/>
        <v>0</v>
      </c>
      <c r="J27" s="1036">
        <f t="shared" si="22"/>
        <v>0</v>
      </c>
      <c r="K27" s="1036">
        <f t="shared" si="22"/>
        <v>0</v>
      </c>
      <c r="L27" s="1036">
        <f t="shared" si="22"/>
        <v>0</v>
      </c>
      <c r="M27" s="1036">
        <f t="shared" si="22"/>
        <v>0</v>
      </c>
      <c r="N27" s="1036">
        <f t="shared" si="22"/>
        <v>0</v>
      </c>
      <c r="O27" s="1036">
        <f t="shared" si="22"/>
        <v>0</v>
      </c>
      <c r="P27" s="1036">
        <f t="shared" si="22"/>
        <v>0</v>
      </c>
      <c r="Q27" s="1036">
        <f t="shared" si="22"/>
        <v>0</v>
      </c>
      <c r="R27" s="1036">
        <f t="shared" si="22"/>
        <v>0</v>
      </c>
      <c r="S27" s="1036">
        <f t="shared" si="22"/>
        <v>0</v>
      </c>
      <c r="T27" s="1036">
        <f t="shared" si="22"/>
        <v>0</v>
      </c>
      <c r="U27" s="1036">
        <f t="shared" si="22"/>
        <v>0</v>
      </c>
      <c r="V27" s="1036">
        <f t="shared" si="22"/>
        <v>0</v>
      </c>
      <c r="W27" s="1036">
        <f t="shared" si="22"/>
        <v>0</v>
      </c>
      <c r="X27" s="1036">
        <f t="shared" si="22"/>
        <v>0</v>
      </c>
      <c r="Y27" s="1036">
        <f t="shared" si="22"/>
        <v>0</v>
      </c>
      <c r="Z27" s="1036">
        <f t="shared" si="22"/>
        <v>0</v>
      </c>
      <c r="AA27" s="1036">
        <f t="shared" si="22"/>
        <v>0</v>
      </c>
      <c r="AB27" s="1036">
        <f t="shared" si="22"/>
        <v>0</v>
      </c>
      <c r="AC27" s="1036">
        <f t="shared" si="22"/>
        <v>0</v>
      </c>
      <c r="AD27" s="1036">
        <f t="shared" si="22"/>
        <v>0</v>
      </c>
      <c r="AE27" s="1036">
        <f t="shared" si="22"/>
        <v>0</v>
      </c>
      <c r="AF27" s="1036">
        <f t="shared" si="22"/>
        <v>0</v>
      </c>
      <c r="AG27" s="1036">
        <f t="shared" si="22"/>
        <v>0</v>
      </c>
      <c r="AH27" s="1036">
        <f t="shared" si="22"/>
        <v>0</v>
      </c>
      <c r="AI27" s="1036">
        <f t="shared" si="22"/>
        <v>0</v>
      </c>
      <c r="AJ27" s="1037">
        <f t="shared" si="22"/>
        <v>0</v>
      </c>
      <c r="AK27" s="240" t="str">
        <f t="shared" si="14"/>
        <v>休/普</v>
      </c>
      <c r="AL27" s="1135">
        <v>0.5520833333333334</v>
      </c>
      <c r="AM27" s="1135"/>
      <c r="AN27" s="225" t="s">
        <v>116</v>
      </c>
      <c r="AO27" s="1142">
        <v>0.71875</v>
      </c>
      <c r="AP27" s="1142"/>
      <c r="AQ27" s="1142"/>
      <c r="AR27" s="1142"/>
      <c r="AS27" s="1142"/>
      <c r="AT27" s="1142"/>
      <c r="AU27" s="1143"/>
      <c r="AV27" s="1050" t="s">
        <v>402</v>
      </c>
      <c r="AW27" s="722">
        <v>4</v>
      </c>
    </row>
    <row r="28" spans="1:50" ht="12.75" customHeight="1">
      <c r="A28" s="292"/>
      <c r="B28" s="92"/>
      <c r="C28" s="49"/>
      <c r="D28" s="298"/>
      <c r="E28" s="1046" t="str">
        <f t="shared" si="12"/>
        <v>休</v>
      </c>
      <c r="F28" s="235">
        <f aca="true" t="shared" si="23" ref="F28:AJ28">COUNTIF(F7:F17,"休")</f>
        <v>3</v>
      </c>
      <c r="G28" s="235">
        <f t="shared" si="23"/>
        <v>4</v>
      </c>
      <c r="H28" s="235">
        <f t="shared" si="23"/>
        <v>3</v>
      </c>
      <c r="I28" s="235">
        <f t="shared" si="23"/>
        <v>4</v>
      </c>
      <c r="J28" s="235">
        <f t="shared" si="23"/>
        <v>3</v>
      </c>
      <c r="K28" s="235">
        <f t="shared" si="23"/>
        <v>3</v>
      </c>
      <c r="L28" s="235">
        <f t="shared" si="23"/>
        <v>3</v>
      </c>
      <c r="M28" s="235">
        <f t="shared" si="23"/>
        <v>3</v>
      </c>
      <c r="N28" s="235">
        <f t="shared" si="23"/>
        <v>4</v>
      </c>
      <c r="O28" s="235">
        <f t="shared" si="23"/>
        <v>3</v>
      </c>
      <c r="P28" s="235">
        <f t="shared" si="23"/>
        <v>3</v>
      </c>
      <c r="Q28" s="235">
        <f t="shared" si="23"/>
        <v>4</v>
      </c>
      <c r="R28" s="235">
        <f t="shared" si="23"/>
        <v>4</v>
      </c>
      <c r="S28" s="235">
        <f t="shared" si="23"/>
        <v>3</v>
      </c>
      <c r="T28" s="235">
        <f t="shared" si="23"/>
        <v>3</v>
      </c>
      <c r="U28" s="235">
        <f t="shared" si="23"/>
        <v>4</v>
      </c>
      <c r="V28" s="235">
        <f t="shared" si="23"/>
        <v>4</v>
      </c>
      <c r="W28" s="235">
        <f t="shared" si="23"/>
        <v>3</v>
      </c>
      <c r="X28" s="235">
        <f t="shared" si="23"/>
        <v>3</v>
      </c>
      <c r="Y28" s="235">
        <f t="shared" si="23"/>
        <v>4</v>
      </c>
      <c r="Z28" s="235">
        <f t="shared" si="23"/>
        <v>2</v>
      </c>
      <c r="AA28" s="235">
        <f t="shared" si="23"/>
        <v>3</v>
      </c>
      <c r="AB28" s="235">
        <f t="shared" si="23"/>
        <v>4</v>
      </c>
      <c r="AC28" s="235">
        <f t="shared" si="23"/>
        <v>3</v>
      </c>
      <c r="AD28" s="235">
        <f t="shared" si="23"/>
        <v>3</v>
      </c>
      <c r="AE28" s="235">
        <f t="shared" si="23"/>
        <v>3</v>
      </c>
      <c r="AF28" s="235">
        <f t="shared" si="23"/>
        <v>3</v>
      </c>
      <c r="AG28" s="235">
        <f t="shared" si="23"/>
        <v>2</v>
      </c>
      <c r="AH28" s="235">
        <f t="shared" si="23"/>
        <v>4</v>
      </c>
      <c r="AI28" s="235">
        <f t="shared" si="23"/>
        <v>4</v>
      </c>
      <c r="AJ28" s="237">
        <f t="shared" si="23"/>
        <v>0</v>
      </c>
      <c r="AK28" s="240" t="str">
        <f t="shared" si="14"/>
        <v>休</v>
      </c>
      <c r="AL28" s="55"/>
      <c r="AM28" s="55"/>
      <c r="AN28" s="55"/>
      <c r="AO28" s="56"/>
      <c r="AP28" s="56"/>
      <c r="AQ28" s="56"/>
      <c r="AR28" s="56"/>
      <c r="AS28" s="56"/>
      <c r="AT28" s="56"/>
      <c r="AU28" s="885"/>
      <c r="AV28" s="1050" t="s">
        <v>106</v>
      </c>
      <c r="AW28" s="722">
        <v>0</v>
      </c>
      <c r="AX28" s="5"/>
    </row>
    <row r="29" spans="1:49" s="68" customFormat="1" ht="12.75" customHeight="1">
      <c r="A29" s="292"/>
      <c r="B29" s="92"/>
      <c r="C29" s="49"/>
      <c r="D29" s="298"/>
      <c r="E29" s="1046" t="str">
        <f t="shared" si="12"/>
        <v>研</v>
      </c>
      <c r="F29" s="235">
        <f aca="true" t="shared" si="24" ref="F29:AJ29">COUNTIF(F7:F17,"研")</f>
        <v>0</v>
      </c>
      <c r="G29" s="235">
        <f t="shared" si="24"/>
        <v>0</v>
      </c>
      <c r="H29" s="235">
        <f t="shared" si="24"/>
        <v>0</v>
      </c>
      <c r="I29" s="235">
        <f t="shared" si="24"/>
        <v>0</v>
      </c>
      <c r="J29" s="235">
        <f t="shared" si="24"/>
        <v>0</v>
      </c>
      <c r="K29" s="235">
        <f t="shared" si="24"/>
        <v>0</v>
      </c>
      <c r="L29" s="235">
        <f t="shared" si="24"/>
        <v>0</v>
      </c>
      <c r="M29" s="235">
        <f t="shared" si="24"/>
        <v>0</v>
      </c>
      <c r="N29" s="235">
        <f t="shared" si="24"/>
        <v>0</v>
      </c>
      <c r="O29" s="235">
        <f t="shared" si="24"/>
        <v>0</v>
      </c>
      <c r="P29" s="235">
        <f t="shared" si="24"/>
        <v>0</v>
      </c>
      <c r="Q29" s="235">
        <f t="shared" si="24"/>
        <v>0</v>
      </c>
      <c r="R29" s="235">
        <f t="shared" si="24"/>
        <v>0</v>
      </c>
      <c r="S29" s="235">
        <f t="shared" si="24"/>
        <v>0</v>
      </c>
      <c r="T29" s="235">
        <f t="shared" si="24"/>
        <v>0</v>
      </c>
      <c r="U29" s="235">
        <f t="shared" si="24"/>
        <v>0</v>
      </c>
      <c r="V29" s="235">
        <f t="shared" si="24"/>
        <v>0</v>
      </c>
      <c r="W29" s="235">
        <f t="shared" si="24"/>
        <v>0</v>
      </c>
      <c r="X29" s="235">
        <f t="shared" si="24"/>
        <v>0</v>
      </c>
      <c r="Y29" s="235">
        <f t="shared" si="24"/>
        <v>0</v>
      </c>
      <c r="Z29" s="235">
        <f t="shared" si="24"/>
        <v>0</v>
      </c>
      <c r="AA29" s="235">
        <f t="shared" si="24"/>
        <v>0</v>
      </c>
      <c r="AB29" s="235">
        <f t="shared" si="24"/>
        <v>0</v>
      </c>
      <c r="AC29" s="235">
        <f t="shared" si="24"/>
        <v>0</v>
      </c>
      <c r="AD29" s="235">
        <f t="shared" si="24"/>
        <v>0</v>
      </c>
      <c r="AE29" s="235">
        <f t="shared" si="24"/>
        <v>0</v>
      </c>
      <c r="AF29" s="235">
        <f t="shared" si="24"/>
        <v>0</v>
      </c>
      <c r="AG29" s="235">
        <f t="shared" si="24"/>
        <v>0</v>
      </c>
      <c r="AH29" s="235">
        <f t="shared" si="24"/>
        <v>0</v>
      </c>
      <c r="AI29" s="235">
        <f t="shared" si="24"/>
        <v>0</v>
      </c>
      <c r="AJ29" s="237">
        <f t="shared" si="24"/>
        <v>0</v>
      </c>
      <c r="AK29" s="240" t="str">
        <f t="shared" si="14"/>
        <v>研</v>
      </c>
      <c r="AL29" s="1135">
        <v>0.3541666666666667</v>
      </c>
      <c r="AM29" s="1135"/>
      <c r="AN29" s="225" t="s">
        <v>116</v>
      </c>
      <c r="AO29" s="1142">
        <v>0.71875</v>
      </c>
      <c r="AP29" s="1142"/>
      <c r="AQ29" s="1142"/>
      <c r="AR29" s="1142"/>
      <c r="AS29" s="1142"/>
      <c r="AT29" s="1142"/>
      <c r="AU29" s="1143"/>
      <c r="AV29" s="1049" t="s">
        <v>190</v>
      </c>
      <c r="AW29" s="722">
        <v>0</v>
      </c>
    </row>
    <row r="30" spans="1:49" s="68" customFormat="1" ht="12.75" customHeight="1">
      <c r="A30" s="292"/>
      <c r="B30" s="92"/>
      <c r="C30" s="49"/>
      <c r="D30" s="298"/>
      <c r="E30" s="1046" t="str">
        <f>AK30</f>
        <v>am早</v>
      </c>
      <c r="F30" s="235">
        <f aca="true" t="shared" si="25" ref="F30:AJ30">COUNTIF(F7:F17,"am早")</f>
        <v>0</v>
      </c>
      <c r="G30" s="235">
        <f t="shared" si="25"/>
        <v>0</v>
      </c>
      <c r="H30" s="235">
        <f t="shared" si="25"/>
        <v>1</v>
      </c>
      <c r="I30" s="235">
        <f t="shared" si="25"/>
        <v>0</v>
      </c>
      <c r="J30" s="235">
        <f t="shared" si="25"/>
        <v>0</v>
      </c>
      <c r="K30" s="235">
        <f t="shared" si="25"/>
        <v>0</v>
      </c>
      <c r="L30" s="235">
        <f t="shared" si="25"/>
        <v>1</v>
      </c>
      <c r="M30" s="235">
        <f t="shared" si="25"/>
        <v>0</v>
      </c>
      <c r="N30" s="235">
        <f t="shared" si="25"/>
        <v>0</v>
      </c>
      <c r="O30" s="235">
        <f t="shared" si="25"/>
        <v>1</v>
      </c>
      <c r="P30" s="235">
        <f t="shared" si="25"/>
        <v>0</v>
      </c>
      <c r="Q30" s="235">
        <f t="shared" si="25"/>
        <v>0</v>
      </c>
      <c r="R30" s="235">
        <f t="shared" si="25"/>
        <v>0</v>
      </c>
      <c r="S30" s="235">
        <f t="shared" si="25"/>
        <v>0</v>
      </c>
      <c r="T30" s="235">
        <f t="shared" si="25"/>
        <v>0</v>
      </c>
      <c r="U30" s="235">
        <f t="shared" si="25"/>
        <v>0</v>
      </c>
      <c r="V30" s="235">
        <f t="shared" si="25"/>
        <v>0</v>
      </c>
      <c r="W30" s="235">
        <f t="shared" si="25"/>
        <v>0</v>
      </c>
      <c r="X30" s="235">
        <f t="shared" si="25"/>
        <v>0</v>
      </c>
      <c r="Y30" s="235">
        <f t="shared" si="25"/>
        <v>0</v>
      </c>
      <c r="Z30" s="235">
        <f t="shared" si="25"/>
        <v>0</v>
      </c>
      <c r="AA30" s="235">
        <f t="shared" si="25"/>
        <v>0</v>
      </c>
      <c r="AB30" s="235">
        <f t="shared" si="25"/>
        <v>0</v>
      </c>
      <c r="AC30" s="235">
        <f t="shared" si="25"/>
        <v>1</v>
      </c>
      <c r="AD30" s="235">
        <f t="shared" si="25"/>
        <v>0</v>
      </c>
      <c r="AE30" s="235">
        <f t="shared" si="25"/>
        <v>0</v>
      </c>
      <c r="AF30" s="235">
        <f t="shared" si="25"/>
        <v>1</v>
      </c>
      <c r="AG30" s="235">
        <f t="shared" si="25"/>
        <v>1</v>
      </c>
      <c r="AH30" s="235">
        <f t="shared" si="25"/>
        <v>0</v>
      </c>
      <c r="AI30" s="235">
        <f t="shared" si="25"/>
        <v>0</v>
      </c>
      <c r="AJ30" s="237">
        <f t="shared" si="25"/>
        <v>0</v>
      </c>
      <c r="AK30" s="604" t="str">
        <f>AV30</f>
        <v>am早</v>
      </c>
      <c r="AL30" s="1135">
        <v>0.34375</v>
      </c>
      <c r="AM30" s="1135"/>
      <c r="AN30" s="225" t="s">
        <v>116</v>
      </c>
      <c r="AO30" s="1142">
        <v>0.5104166666666666</v>
      </c>
      <c r="AP30" s="1142"/>
      <c r="AQ30" s="1142"/>
      <c r="AR30" s="1142"/>
      <c r="AS30" s="1142"/>
      <c r="AT30" s="1142"/>
      <c r="AU30" s="1143"/>
      <c r="AV30" s="1049" t="s">
        <v>395</v>
      </c>
      <c r="AW30" s="722">
        <v>4</v>
      </c>
    </row>
    <row r="31" spans="1:49" s="68" customFormat="1" ht="12.75" customHeight="1">
      <c r="A31" s="292"/>
      <c r="B31" s="92"/>
      <c r="C31" s="49"/>
      <c r="D31" s="298"/>
      <c r="E31" s="1046" t="str">
        <f t="shared" si="12"/>
        <v>am遅</v>
      </c>
      <c r="F31" s="235">
        <f aca="true" t="shared" si="26" ref="F31:AJ31">COUNTIF(F9:F19,"am遅")</f>
        <v>0</v>
      </c>
      <c r="G31" s="235">
        <f t="shared" si="26"/>
        <v>0</v>
      </c>
      <c r="H31" s="235">
        <f t="shared" si="26"/>
        <v>1</v>
      </c>
      <c r="I31" s="235">
        <f t="shared" si="26"/>
        <v>0</v>
      </c>
      <c r="J31" s="235">
        <f t="shared" si="26"/>
        <v>0</v>
      </c>
      <c r="K31" s="235">
        <f t="shared" si="26"/>
        <v>0</v>
      </c>
      <c r="L31" s="235">
        <f t="shared" si="26"/>
        <v>1</v>
      </c>
      <c r="M31" s="235">
        <f t="shared" si="26"/>
        <v>0</v>
      </c>
      <c r="N31" s="235">
        <f t="shared" si="26"/>
        <v>0</v>
      </c>
      <c r="O31" s="235">
        <f t="shared" si="26"/>
        <v>1</v>
      </c>
      <c r="P31" s="235">
        <f t="shared" si="26"/>
        <v>0</v>
      </c>
      <c r="Q31" s="235">
        <f t="shared" si="26"/>
        <v>0</v>
      </c>
      <c r="R31" s="235">
        <f t="shared" si="26"/>
        <v>0</v>
      </c>
      <c r="S31" s="235">
        <f t="shared" si="26"/>
        <v>0</v>
      </c>
      <c r="T31" s="235">
        <f t="shared" si="26"/>
        <v>0</v>
      </c>
      <c r="U31" s="235">
        <f t="shared" si="26"/>
        <v>0</v>
      </c>
      <c r="V31" s="235">
        <f t="shared" si="26"/>
        <v>0</v>
      </c>
      <c r="W31" s="235">
        <f t="shared" si="26"/>
        <v>0</v>
      </c>
      <c r="X31" s="235">
        <f t="shared" si="26"/>
        <v>0</v>
      </c>
      <c r="Y31" s="235">
        <f t="shared" si="26"/>
        <v>0</v>
      </c>
      <c r="Z31" s="235">
        <f t="shared" si="26"/>
        <v>0</v>
      </c>
      <c r="AA31" s="235">
        <f t="shared" si="26"/>
        <v>0</v>
      </c>
      <c r="AB31" s="235">
        <f t="shared" si="26"/>
        <v>0</v>
      </c>
      <c r="AC31" s="235">
        <f t="shared" si="26"/>
        <v>1</v>
      </c>
      <c r="AD31" s="235">
        <f t="shared" si="26"/>
        <v>0</v>
      </c>
      <c r="AE31" s="235">
        <f t="shared" si="26"/>
        <v>0</v>
      </c>
      <c r="AF31" s="235">
        <f t="shared" si="26"/>
        <v>1</v>
      </c>
      <c r="AG31" s="235">
        <f t="shared" si="26"/>
        <v>1</v>
      </c>
      <c r="AH31" s="235">
        <f t="shared" si="26"/>
        <v>0</v>
      </c>
      <c r="AI31" s="235">
        <f t="shared" si="26"/>
        <v>0</v>
      </c>
      <c r="AJ31" s="237">
        <f t="shared" si="26"/>
        <v>0</v>
      </c>
      <c r="AK31" s="604" t="str">
        <f t="shared" si="14"/>
        <v>am遅</v>
      </c>
      <c r="AL31" s="1135">
        <v>0.5104166666666666</v>
      </c>
      <c r="AM31" s="1135"/>
      <c r="AN31" s="225" t="s">
        <v>116</v>
      </c>
      <c r="AO31" s="1142">
        <v>0.6770833333333334</v>
      </c>
      <c r="AP31" s="1142"/>
      <c r="AQ31" s="1142"/>
      <c r="AR31" s="1142"/>
      <c r="AS31" s="1142"/>
      <c r="AT31" s="1142"/>
      <c r="AU31" s="1143"/>
      <c r="AV31" s="1049" t="s">
        <v>396</v>
      </c>
      <c r="AW31" s="722">
        <v>4</v>
      </c>
    </row>
    <row r="32" spans="1:49" s="68" customFormat="1" ht="12.75" customHeight="1">
      <c r="A32" s="292"/>
      <c r="B32" s="92"/>
      <c r="C32" s="49"/>
      <c r="D32" s="298"/>
      <c r="E32" s="1046" t="str">
        <f t="shared" si="12"/>
        <v>pm早</v>
      </c>
      <c r="F32" s="235">
        <f aca="true" t="shared" si="27" ref="F32:AJ32">COUNTIF(F7:F17,"pm早")</f>
        <v>0</v>
      </c>
      <c r="G32" s="235">
        <f t="shared" si="27"/>
        <v>0</v>
      </c>
      <c r="H32" s="235">
        <f t="shared" si="27"/>
        <v>0</v>
      </c>
      <c r="I32" s="235">
        <f t="shared" si="27"/>
        <v>0</v>
      </c>
      <c r="J32" s="235">
        <f t="shared" si="27"/>
        <v>0</v>
      </c>
      <c r="K32" s="235">
        <f t="shared" si="27"/>
        <v>0</v>
      </c>
      <c r="L32" s="235">
        <f t="shared" si="27"/>
        <v>0</v>
      </c>
      <c r="M32" s="235">
        <f t="shared" si="27"/>
        <v>0</v>
      </c>
      <c r="N32" s="235">
        <f t="shared" si="27"/>
        <v>0</v>
      </c>
      <c r="O32" s="235">
        <f t="shared" si="27"/>
        <v>0</v>
      </c>
      <c r="P32" s="235">
        <f t="shared" si="27"/>
        <v>0</v>
      </c>
      <c r="Q32" s="235">
        <f t="shared" si="27"/>
        <v>0</v>
      </c>
      <c r="R32" s="235">
        <f t="shared" si="27"/>
        <v>0</v>
      </c>
      <c r="S32" s="235">
        <f t="shared" si="27"/>
        <v>0</v>
      </c>
      <c r="T32" s="235">
        <f t="shared" si="27"/>
        <v>0</v>
      </c>
      <c r="U32" s="235">
        <f t="shared" si="27"/>
        <v>0</v>
      </c>
      <c r="V32" s="235">
        <f t="shared" si="27"/>
        <v>0</v>
      </c>
      <c r="W32" s="235">
        <f t="shared" si="27"/>
        <v>0</v>
      </c>
      <c r="X32" s="235">
        <f t="shared" si="27"/>
        <v>0</v>
      </c>
      <c r="Y32" s="235">
        <f t="shared" si="27"/>
        <v>0</v>
      </c>
      <c r="Z32" s="235">
        <f t="shared" si="27"/>
        <v>0</v>
      </c>
      <c r="AA32" s="235">
        <f t="shared" si="27"/>
        <v>0</v>
      </c>
      <c r="AB32" s="235">
        <f t="shared" si="27"/>
        <v>0</v>
      </c>
      <c r="AC32" s="235">
        <f t="shared" si="27"/>
        <v>0</v>
      </c>
      <c r="AD32" s="235">
        <f t="shared" si="27"/>
        <v>0</v>
      </c>
      <c r="AE32" s="235">
        <f t="shared" si="27"/>
        <v>0</v>
      </c>
      <c r="AF32" s="235">
        <f t="shared" si="27"/>
        <v>0</v>
      </c>
      <c r="AG32" s="235">
        <f t="shared" si="27"/>
        <v>0</v>
      </c>
      <c r="AH32" s="235">
        <f t="shared" si="27"/>
        <v>0</v>
      </c>
      <c r="AI32" s="235">
        <f t="shared" si="27"/>
        <v>0</v>
      </c>
      <c r="AJ32" s="237">
        <f t="shared" si="27"/>
        <v>0</v>
      </c>
      <c r="AK32" s="604" t="str">
        <f t="shared" si="14"/>
        <v>pm早</v>
      </c>
      <c r="AL32" s="1135">
        <v>0.5</v>
      </c>
      <c r="AM32" s="1135"/>
      <c r="AN32" s="225" t="s">
        <v>116</v>
      </c>
      <c r="AO32" s="1142">
        <v>0.6666666666666666</v>
      </c>
      <c r="AP32" s="1142"/>
      <c r="AQ32" s="1142"/>
      <c r="AR32" s="1142"/>
      <c r="AS32" s="1142"/>
      <c r="AT32" s="1142"/>
      <c r="AU32" s="1143"/>
      <c r="AV32" s="1049" t="s">
        <v>398</v>
      </c>
      <c r="AW32" s="722">
        <v>4</v>
      </c>
    </row>
    <row r="33" spans="1:54" s="68" customFormat="1" ht="12.75" customHeight="1">
      <c r="A33" s="292"/>
      <c r="B33" s="92"/>
      <c r="C33" s="49"/>
      <c r="D33" s="298"/>
      <c r="E33" s="1046" t="str">
        <f t="shared" si="12"/>
        <v>pm遅</v>
      </c>
      <c r="F33" s="235">
        <f aca="true" t="shared" si="28" ref="F33:AJ33">COUNTIF(F7:F17,"pm遅")</f>
        <v>0</v>
      </c>
      <c r="G33" s="235">
        <f t="shared" si="28"/>
        <v>0</v>
      </c>
      <c r="H33" s="235">
        <f t="shared" si="28"/>
        <v>0</v>
      </c>
      <c r="I33" s="235">
        <f t="shared" si="28"/>
        <v>0</v>
      </c>
      <c r="J33" s="235">
        <f t="shared" si="28"/>
        <v>0</v>
      </c>
      <c r="K33" s="235">
        <f t="shared" si="28"/>
        <v>0</v>
      </c>
      <c r="L33" s="235">
        <f t="shared" si="28"/>
        <v>0</v>
      </c>
      <c r="M33" s="235">
        <f t="shared" si="28"/>
        <v>0</v>
      </c>
      <c r="N33" s="235">
        <f t="shared" si="28"/>
        <v>0</v>
      </c>
      <c r="O33" s="235">
        <f t="shared" si="28"/>
        <v>0</v>
      </c>
      <c r="P33" s="235">
        <f t="shared" si="28"/>
        <v>0</v>
      </c>
      <c r="Q33" s="235">
        <f t="shared" si="28"/>
        <v>0</v>
      </c>
      <c r="R33" s="235">
        <f t="shared" si="28"/>
        <v>0</v>
      </c>
      <c r="S33" s="235">
        <f t="shared" si="28"/>
        <v>0</v>
      </c>
      <c r="T33" s="235">
        <f t="shared" si="28"/>
        <v>0</v>
      </c>
      <c r="U33" s="235">
        <f t="shared" si="28"/>
        <v>0</v>
      </c>
      <c r="V33" s="235">
        <f t="shared" si="28"/>
        <v>0</v>
      </c>
      <c r="W33" s="235">
        <f t="shared" si="28"/>
        <v>0</v>
      </c>
      <c r="X33" s="235">
        <f t="shared" si="28"/>
        <v>0</v>
      </c>
      <c r="Y33" s="235">
        <f t="shared" si="28"/>
        <v>0</v>
      </c>
      <c r="Z33" s="235">
        <f t="shared" si="28"/>
        <v>0</v>
      </c>
      <c r="AA33" s="235">
        <f t="shared" si="28"/>
        <v>0</v>
      </c>
      <c r="AB33" s="235">
        <f t="shared" si="28"/>
        <v>0</v>
      </c>
      <c r="AC33" s="235">
        <f t="shared" si="28"/>
        <v>0</v>
      </c>
      <c r="AD33" s="235">
        <f t="shared" si="28"/>
        <v>0</v>
      </c>
      <c r="AE33" s="235">
        <f t="shared" si="28"/>
        <v>0</v>
      </c>
      <c r="AF33" s="235">
        <f t="shared" si="28"/>
        <v>0</v>
      </c>
      <c r="AG33" s="235">
        <f t="shared" si="28"/>
        <v>0</v>
      </c>
      <c r="AH33" s="235">
        <f t="shared" si="28"/>
        <v>0</v>
      </c>
      <c r="AI33" s="235">
        <f t="shared" si="28"/>
        <v>0</v>
      </c>
      <c r="AJ33" s="237">
        <f t="shared" si="28"/>
        <v>0</v>
      </c>
      <c r="AK33" s="604" t="str">
        <f t="shared" si="14"/>
        <v>pm遅</v>
      </c>
      <c r="AL33" s="1135">
        <v>0.6666666666666666</v>
      </c>
      <c r="AM33" s="1135"/>
      <c r="AN33" s="225" t="s">
        <v>116</v>
      </c>
      <c r="AO33" s="1142">
        <v>0.8333333333333334</v>
      </c>
      <c r="AP33" s="1142"/>
      <c r="AQ33" s="1142"/>
      <c r="AR33" s="1142"/>
      <c r="AS33" s="1142"/>
      <c r="AT33" s="1142"/>
      <c r="AU33" s="1143"/>
      <c r="AV33" s="1049" t="s">
        <v>397</v>
      </c>
      <c r="AW33" s="722">
        <v>4</v>
      </c>
      <c r="BA33" s="91"/>
      <c r="BB33" s="239"/>
    </row>
    <row r="34" spans="1:54" s="68" customFormat="1" ht="12.75" customHeight="1" thickBot="1">
      <c r="A34" s="293"/>
      <c r="B34" s="294"/>
      <c r="C34" s="295"/>
      <c r="D34" s="299"/>
      <c r="E34" s="1034" t="str">
        <f t="shared" si="12"/>
        <v>8H</v>
      </c>
      <c r="F34" s="180">
        <f aca="true" t="shared" si="29" ref="F34:AJ34">COUNTIF(F7:F17,"8H")</f>
        <v>0</v>
      </c>
      <c r="G34" s="180">
        <f t="shared" si="29"/>
        <v>0</v>
      </c>
      <c r="H34" s="180">
        <f t="shared" si="29"/>
        <v>0</v>
      </c>
      <c r="I34" s="180">
        <f t="shared" si="29"/>
        <v>0</v>
      </c>
      <c r="J34" s="180">
        <f t="shared" si="29"/>
        <v>0</v>
      </c>
      <c r="K34" s="180">
        <f t="shared" si="29"/>
        <v>0</v>
      </c>
      <c r="L34" s="180">
        <f t="shared" si="29"/>
        <v>0</v>
      </c>
      <c r="M34" s="180">
        <f t="shared" si="29"/>
        <v>0</v>
      </c>
      <c r="N34" s="180">
        <f t="shared" si="29"/>
        <v>1</v>
      </c>
      <c r="O34" s="180">
        <f t="shared" si="29"/>
        <v>0</v>
      </c>
      <c r="P34" s="180">
        <f t="shared" si="29"/>
        <v>0</v>
      </c>
      <c r="Q34" s="180">
        <f t="shared" si="29"/>
        <v>0</v>
      </c>
      <c r="R34" s="180">
        <f t="shared" si="29"/>
        <v>0</v>
      </c>
      <c r="S34" s="180">
        <f t="shared" si="29"/>
        <v>0</v>
      </c>
      <c r="T34" s="180">
        <f t="shared" si="29"/>
        <v>0</v>
      </c>
      <c r="U34" s="180">
        <f t="shared" si="29"/>
        <v>0</v>
      </c>
      <c r="V34" s="180">
        <f t="shared" si="29"/>
        <v>0</v>
      </c>
      <c r="W34" s="180">
        <f t="shared" si="29"/>
        <v>0</v>
      </c>
      <c r="X34" s="180">
        <f t="shared" si="29"/>
        <v>0</v>
      </c>
      <c r="Y34" s="180">
        <f t="shared" si="29"/>
        <v>1</v>
      </c>
      <c r="Z34" s="180">
        <f t="shared" si="29"/>
        <v>0</v>
      </c>
      <c r="AA34" s="180">
        <f t="shared" si="29"/>
        <v>0</v>
      </c>
      <c r="AB34" s="180">
        <f t="shared" si="29"/>
        <v>0</v>
      </c>
      <c r="AC34" s="180">
        <f t="shared" si="29"/>
        <v>0</v>
      </c>
      <c r="AD34" s="180">
        <f t="shared" si="29"/>
        <v>0</v>
      </c>
      <c r="AE34" s="180">
        <f t="shared" si="29"/>
        <v>0</v>
      </c>
      <c r="AF34" s="180">
        <f t="shared" si="29"/>
        <v>0</v>
      </c>
      <c r="AG34" s="180">
        <f t="shared" si="29"/>
        <v>0</v>
      </c>
      <c r="AH34" s="180">
        <f t="shared" si="29"/>
        <v>0</v>
      </c>
      <c r="AI34" s="180">
        <f t="shared" si="29"/>
        <v>0</v>
      </c>
      <c r="AJ34" s="180">
        <f t="shared" si="29"/>
        <v>0</v>
      </c>
      <c r="AK34" s="736" t="str">
        <f t="shared" si="14"/>
        <v>8H</v>
      </c>
      <c r="AL34" s="1164">
        <v>0.2916666666666667</v>
      </c>
      <c r="AM34" s="1164"/>
      <c r="AN34" s="605" t="s">
        <v>116</v>
      </c>
      <c r="AO34" s="1162">
        <v>0.65625</v>
      </c>
      <c r="AP34" s="1162"/>
      <c r="AQ34" s="1162"/>
      <c r="AR34" s="1162"/>
      <c r="AS34" s="1162"/>
      <c r="AT34" s="1162"/>
      <c r="AU34" s="1163"/>
      <c r="AV34" s="1047" t="s">
        <v>403</v>
      </c>
      <c r="AW34" s="1048">
        <v>8</v>
      </c>
      <c r="BA34" s="91"/>
      <c r="BB34" s="239"/>
    </row>
    <row r="35" spans="1:49" s="68" customFormat="1" ht="15" customHeight="1">
      <c r="A35" s="40"/>
      <c r="B35" s="51" t="s">
        <v>121</v>
      </c>
      <c r="C35" s="49"/>
      <c r="D35" s="50"/>
      <c r="E35" s="49"/>
      <c r="F35" s="49"/>
      <c r="G35" s="49"/>
      <c r="H35" s="49"/>
      <c r="I35" s="49"/>
      <c r="J35" s="49"/>
      <c r="K35" s="49"/>
      <c r="L35" s="49"/>
      <c r="M35" s="49"/>
      <c r="N35" s="49"/>
      <c r="O35" s="49"/>
      <c r="P35" s="49"/>
      <c r="Q35" s="49"/>
      <c r="R35" s="49"/>
      <c r="S35" s="49"/>
      <c r="T35" s="49"/>
      <c r="U35" s="49"/>
      <c r="V35" s="49"/>
      <c r="W35" s="49"/>
      <c r="X35" s="49"/>
      <c r="Y35" s="49"/>
      <c r="Z35" s="49"/>
      <c r="AA35" s="49"/>
      <c r="AB35" s="37"/>
      <c r="AC35" s="37"/>
      <c r="AD35" s="37"/>
      <c r="AE35" s="37"/>
      <c r="AF35" s="37"/>
      <c r="AG35" s="37"/>
      <c r="AH35" s="37"/>
      <c r="AI35" s="37"/>
      <c r="AJ35" s="37"/>
      <c r="AK35" s="67"/>
      <c r="AL35" s="131"/>
      <c r="AM35" s="67"/>
      <c r="AN35" s="67"/>
      <c r="AO35" s="67"/>
      <c r="AP35" s="67"/>
      <c r="AQ35" s="67"/>
      <c r="AR35" s="67"/>
      <c r="AS35" s="67"/>
      <c r="AT35" s="67"/>
      <c r="AU35" s="67"/>
      <c r="AV35" s="65"/>
      <c r="AW35" s="60"/>
    </row>
    <row r="36" spans="1:49" s="68" customFormat="1" ht="15" customHeight="1" thickBot="1">
      <c r="A36" s="4"/>
      <c r="B36" s="4" t="s">
        <v>21</v>
      </c>
      <c r="C36" s="3"/>
      <c r="D36" s="53"/>
      <c r="E36" s="54"/>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70"/>
      <c r="AL36" s="131"/>
      <c r="AM36" s="70"/>
      <c r="AN36" s="70"/>
      <c r="AO36" s="71"/>
      <c r="AP36" s="71"/>
      <c r="AQ36" s="71"/>
      <c r="AR36" s="71"/>
      <c r="AS36" s="71"/>
      <c r="AT36" s="71"/>
      <c r="AU36" s="71"/>
      <c r="AV36" s="70"/>
      <c r="AW36" s="60"/>
    </row>
    <row r="37" spans="1:49" s="68" customFormat="1" ht="15" customHeight="1" thickBot="1">
      <c r="A37" s="58"/>
      <c r="B37" s="58" t="s">
        <v>22</v>
      </c>
      <c r="C37" s="59"/>
      <c r="D37" s="60"/>
      <c r="E37" s="60"/>
      <c r="F37" s="60"/>
      <c r="G37" s="61"/>
      <c r="H37" s="62"/>
      <c r="Q37" s="1080">
        <v>5</v>
      </c>
      <c r="R37" s="1081"/>
      <c r="S37" s="60" t="s">
        <v>23</v>
      </c>
      <c r="T37" s="63" t="s">
        <v>24</v>
      </c>
      <c r="U37" s="60"/>
      <c r="V37" s="60" t="s">
        <v>25</v>
      </c>
      <c r="W37" s="1069">
        <v>40</v>
      </c>
      <c r="X37" s="1070"/>
      <c r="Y37" s="60" t="s">
        <v>26</v>
      </c>
      <c r="Z37" s="60"/>
      <c r="AA37" s="63" t="s">
        <v>27</v>
      </c>
      <c r="AB37" s="64"/>
      <c r="AC37" s="65"/>
      <c r="AD37" s="65"/>
      <c r="AE37" s="66"/>
      <c r="AF37" s="67"/>
      <c r="AG37" s="67"/>
      <c r="AH37" s="67"/>
      <c r="AI37" s="67"/>
      <c r="AJ37" s="67"/>
      <c r="AK37" s="70"/>
      <c r="AL37" s="131"/>
      <c r="AM37" s="70"/>
      <c r="AN37" s="70"/>
      <c r="AO37" s="71"/>
      <c r="AP37" s="71"/>
      <c r="AQ37" s="71"/>
      <c r="AR37" s="71"/>
      <c r="AS37" s="71"/>
      <c r="AT37" s="71"/>
      <c r="AU37" s="71"/>
      <c r="AV37" s="70"/>
      <c r="AW37" s="60"/>
    </row>
    <row r="38" spans="1:49" s="68" customFormat="1" ht="15" customHeight="1" thickBot="1">
      <c r="A38" s="58"/>
      <c r="B38" s="59"/>
      <c r="C38" s="59"/>
      <c r="D38" s="60"/>
      <c r="E38" s="60"/>
      <c r="F38" s="60"/>
      <c r="G38" s="61"/>
      <c r="H38" s="60"/>
      <c r="I38" s="63"/>
      <c r="J38" s="60"/>
      <c r="K38" s="60"/>
      <c r="L38" s="61"/>
      <c r="M38" s="63"/>
      <c r="N38" s="60"/>
      <c r="O38" s="60"/>
      <c r="P38" s="63"/>
      <c r="R38" s="64"/>
      <c r="S38" s="64"/>
      <c r="T38" s="64"/>
      <c r="U38" s="64"/>
      <c r="V38" s="64"/>
      <c r="W38" s="64"/>
      <c r="X38" s="64"/>
      <c r="Y38" s="64"/>
      <c r="Z38" s="69"/>
      <c r="AA38" s="70"/>
      <c r="AB38" s="70"/>
      <c r="AC38" s="70"/>
      <c r="AD38" s="70"/>
      <c r="AE38" s="70"/>
      <c r="AF38" s="70"/>
      <c r="AG38" s="70"/>
      <c r="AH38" s="70"/>
      <c r="AI38" s="70"/>
      <c r="AJ38" s="70"/>
      <c r="AK38" s="70"/>
      <c r="AL38" s="131"/>
      <c r="AM38" s="70"/>
      <c r="AN38" s="70"/>
      <c r="AO38" s="71"/>
      <c r="AP38" s="71"/>
      <c r="AQ38" s="71"/>
      <c r="AR38" s="71"/>
      <c r="AS38" s="71"/>
      <c r="AT38" s="71"/>
      <c r="AU38" s="71"/>
      <c r="AV38" s="70"/>
      <c r="AW38" s="60"/>
    </row>
    <row r="39" spans="1:49" s="68" customFormat="1" ht="15" customHeight="1" thickBot="1">
      <c r="A39" s="58"/>
      <c r="B39" s="58" t="s">
        <v>28</v>
      </c>
      <c r="C39" s="59"/>
      <c r="D39" s="60"/>
      <c r="E39" s="60"/>
      <c r="M39" s="1080">
        <v>8</v>
      </c>
      <c r="N39" s="1081"/>
      <c r="O39" s="60" t="s">
        <v>26</v>
      </c>
      <c r="Q39" s="63" t="s">
        <v>29</v>
      </c>
      <c r="R39" s="60"/>
      <c r="S39" s="61"/>
      <c r="T39" s="63"/>
      <c r="U39" s="60"/>
      <c r="V39" s="60"/>
      <c r="W39" s="64"/>
      <c r="X39" s="64"/>
      <c r="Y39" s="64"/>
      <c r="Z39" s="69"/>
      <c r="AA39" s="70"/>
      <c r="AB39" s="70"/>
      <c r="AC39" s="70"/>
      <c r="AD39" s="70"/>
      <c r="AE39" s="70"/>
      <c r="AF39" s="70"/>
      <c r="AG39" s="70"/>
      <c r="AH39" s="70"/>
      <c r="AI39" s="70"/>
      <c r="AJ39" s="70"/>
      <c r="AK39" s="60"/>
      <c r="AL39" s="60"/>
      <c r="AM39" s="60"/>
      <c r="AN39" s="60"/>
      <c r="AO39" s="76"/>
      <c r="AP39" s="76"/>
      <c r="AQ39" s="76"/>
      <c r="AR39" s="76"/>
      <c r="AS39" s="76"/>
      <c r="AT39" s="76"/>
      <c r="AU39" s="76"/>
      <c r="AV39" s="70"/>
      <c r="AW39" s="63"/>
    </row>
    <row r="40" spans="1:49" s="68" customFormat="1" ht="15" customHeight="1" thickBot="1">
      <c r="A40" s="58"/>
      <c r="B40" s="59"/>
      <c r="C40" s="59"/>
      <c r="D40" s="60"/>
      <c r="E40" s="60"/>
      <c r="M40" s="72"/>
      <c r="N40" s="73"/>
      <c r="O40" s="60"/>
      <c r="P40" s="63"/>
      <c r="Q40" s="60"/>
      <c r="R40" s="60"/>
      <c r="S40" s="61"/>
      <c r="T40" s="63"/>
      <c r="U40" s="60"/>
      <c r="V40" s="60"/>
      <c r="W40" s="64"/>
      <c r="X40" s="64"/>
      <c r="Y40" s="64"/>
      <c r="Z40" s="69"/>
      <c r="AA40" s="70"/>
      <c r="AB40" s="70"/>
      <c r="AC40" s="70"/>
      <c r="AD40" s="70"/>
      <c r="AE40" s="70"/>
      <c r="AF40" s="70"/>
      <c r="AG40" s="70"/>
      <c r="AH40" s="70"/>
      <c r="AI40" s="70"/>
      <c r="AJ40" s="70"/>
      <c r="AK40" s="60"/>
      <c r="AL40" s="60"/>
      <c r="AM40" s="60"/>
      <c r="AN40" s="60"/>
      <c r="AO40" s="60"/>
      <c r="AP40" s="60"/>
      <c r="AQ40" s="60"/>
      <c r="AR40" s="60"/>
      <c r="AS40" s="60"/>
      <c r="AT40" s="60"/>
      <c r="AU40" s="76"/>
      <c r="AV40" s="70"/>
      <c r="AW40" s="63"/>
    </row>
    <row r="41" spans="1:49" s="68" customFormat="1" ht="15" customHeight="1" thickBot="1">
      <c r="A41" s="74"/>
      <c r="B41" s="206">
        <v>4</v>
      </c>
      <c r="C41" s="75" t="s">
        <v>133</v>
      </c>
      <c r="E41" s="62"/>
      <c r="M41" s="1082">
        <v>21</v>
      </c>
      <c r="N41" s="1083"/>
      <c r="O41" s="1084"/>
      <c r="P41" s="74" t="s">
        <v>31</v>
      </c>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76"/>
      <c r="AV41" s="70"/>
      <c r="AW41" s="63"/>
    </row>
    <row r="42" spans="2:49" s="68" customFormat="1" ht="15" customHeight="1">
      <c r="B42" s="74" t="s">
        <v>32</v>
      </c>
      <c r="C42" s="63"/>
      <c r="D42" s="60"/>
      <c r="F42" s="60"/>
      <c r="G42" s="77"/>
      <c r="H42" s="60"/>
      <c r="I42" s="74"/>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76"/>
      <c r="AV42" s="70"/>
      <c r="AW42" s="63"/>
    </row>
    <row r="43" spans="2:48" s="68" customFormat="1" ht="15" customHeight="1">
      <c r="B43" s="74" t="s">
        <v>33</v>
      </c>
      <c r="C43" s="63"/>
      <c r="D43" s="60"/>
      <c r="F43" s="60"/>
      <c r="G43" s="77"/>
      <c r="H43" s="60"/>
      <c r="I43" s="74"/>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70"/>
    </row>
    <row r="44" spans="2:48" s="68" customFormat="1" ht="15" customHeight="1" thickBot="1">
      <c r="B44" s="74"/>
      <c r="C44" s="63"/>
      <c r="D44" s="60"/>
      <c r="F44" s="60"/>
      <c r="G44" s="77"/>
      <c r="H44" s="60"/>
      <c r="I44" s="74"/>
      <c r="T44" s="60"/>
      <c r="U44" s="60"/>
      <c r="V44" s="60"/>
      <c r="W44" s="60"/>
      <c r="X44" s="60"/>
      <c r="Y44" s="60"/>
      <c r="Z44" s="60"/>
      <c r="AA44" s="60"/>
      <c r="AB44" s="60"/>
      <c r="AC44" s="60"/>
      <c r="AD44" s="60"/>
      <c r="AE44" s="60"/>
      <c r="AF44" s="60"/>
      <c r="AG44" s="60"/>
      <c r="AH44" s="60"/>
      <c r="AI44" s="60"/>
      <c r="AJ44" s="60"/>
      <c r="AV44" s="78"/>
    </row>
    <row r="45" spans="2:48" s="68" customFormat="1" ht="15" customHeight="1" thickBot="1">
      <c r="B45" s="75" t="s">
        <v>34</v>
      </c>
      <c r="C45" s="74"/>
      <c r="E45" s="74"/>
      <c r="M45" s="74" t="s">
        <v>35</v>
      </c>
      <c r="Q45" s="1071">
        <f>M39*M41</f>
        <v>168</v>
      </c>
      <c r="R45" s="1072"/>
      <c r="S45" s="1073"/>
      <c r="T45" s="74" t="s">
        <v>26</v>
      </c>
      <c r="V45" s="74" t="s">
        <v>36</v>
      </c>
      <c r="AF45" s="63"/>
      <c r="AG45" s="60"/>
      <c r="AH45" s="60"/>
      <c r="AI45" s="60"/>
      <c r="AJ45" s="60"/>
      <c r="AV45" s="78"/>
    </row>
    <row r="46" spans="48:54" s="68" customFormat="1" ht="15" customHeight="1">
      <c r="AV46" s="78"/>
      <c r="BA46" s="142"/>
      <c r="BB46" s="142"/>
    </row>
    <row r="47" spans="2:54" s="68" customFormat="1" ht="15" customHeight="1">
      <c r="B47" s="74" t="s">
        <v>37</v>
      </c>
      <c r="AV47" s="78"/>
      <c r="BA47" s="142"/>
      <c r="BB47" s="142"/>
    </row>
    <row r="48" spans="1:76" ht="15" customHeight="1" thickBot="1">
      <c r="A48" s="68"/>
      <c r="B48" s="74"/>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c r="AQ48" s="68"/>
      <c r="AR48" s="68"/>
      <c r="AS48" s="68"/>
      <c r="AT48" s="68"/>
      <c r="AU48" s="68"/>
      <c r="AV48" s="78"/>
      <c r="AW48" s="68"/>
      <c r="AX48" s="141"/>
      <c r="AY48" s="141"/>
      <c r="AZ48" s="141"/>
      <c r="BA48" s="142"/>
      <c r="BB48" s="142"/>
      <c r="BC48" s="142"/>
      <c r="BD48" s="142"/>
      <c r="BE48" s="142"/>
      <c r="BF48" s="142"/>
      <c r="BG48" s="142"/>
      <c r="BH48" s="142"/>
      <c r="BI48" s="142"/>
      <c r="BJ48" s="142"/>
      <c r="BK48" s="142"/>
      <c r="BL48" s="142"/>
      <c r="BM48" s="142"/>
      <c r="BN48" s="142"/>
      <c r="BO48" s="142"/>
      <c r="BP48" s="142"/>
      <c r="BQ48" s="142"/>
      <c r="BR48" s="142"/>
      <c r="BS48" s="142"/>
      <c r="BT48" s="142"/>
      <c r="BU48" s="142"/>
      <c r="BV48" s="142"/>
      <c r="BW48" s="142"/>
      <c r="BX48" s="142"/>
    </row>
    <row r="49" spans="1:76" ht="15" customHeight="1" thickBot="1">
      <c r="A49" s="68"/>
      <c r="B49" s="58" t="s">
        <v>118</v>
      </c>
      <c r="C49" s="68"/>
      <c r="D49" s="68"/>
      <c r="E49" s="68"/>
      <c r="F49" s="68"/>
      <c r="G49" s="68"/>
      <c r="H49" s="1074">
        <v>0.6979166666666666</v>
      </c>
      <c r="I49" s="1075"/>
      <c r="J49" s="1075"/>
      <c r="K49" s="1075"/>
      <c r="L49" s="1075"/>
      <c r="M49" s="1076"/>
      <c r="N49" s="68"/>
      <c r="O49" s="68" t="s">
        <v>116</v>
      </c>
      <c r="P49" s="68"/>
      <c r="Q49" s="1074">
        <v>0.3645833333333333</v>
      </c>
      <c r="R49" s="1075"/>
      <c r="S49" s="1075"/>
      <c r="T49" s="1075"/>
      <c r="U49" s="1075"/>
      <c r="V49" s="1076"/>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141"/>
      <c r="AY49" s="141"/>
      <c r="AZ49" s="141"/>
      <c r="BA49" s="142"/>
      <c r="BB49" s="142"/>
      <c r="BC49" s="142"/>
      <c r="BD49" s="142"/>
      <c r="BE49" s="142"/>
      <c r="BF49" s="142"/>
      <c r="BG49" s="142"/>
      <c r="BH49" s="142"/>
      <c r="BI49" s="142"/>
      <c r="BJ49" s="142"/>
      <c r="BK49" s="142"/>
      <c r="BL49" s="142"/>
      <c r="BM49" s="142"/>
      <c r="BN49" s="142"/>
      <c r="BO49" s="142"/>
      <c r="BP49" s="142"/>
      <c r="BQ49" s="142"/>
      <c r="BR49" s="142"/>
      <c r="BS49" s="142"/>
      <c r="BT49" s="142"/>
      <c r="BU49" s="142"/>
      <c r="BV49" s="142"/>
      <c r="BW49" s="142"/>
      <c r="BX49" s="142"/>
    </row>
    <row r="50" spans="1:76" ht="15" customHeight="1">
      <c r="A50" s="68"/>
      <c r="B50" s="63" t="s">
        <v>117</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W50" s="141"/>
      <c r="AX50" s="141"/>
      <c r="AY50" s="141"/>
      <c r="AZ50" s="141"/>
      <c r="BA50" s="142"/>
      <c r="BB50" s="142"/>
      <c r="BC50" s="142"/>
      <c r="BD50" s="142"/>
      <c r="BE50" s="142"/>
      <c r="BF50" s="142"/>
      <c r="BG50" s="142"/>
      <c r="BH50" s="142"/>
      <c r="BI50" s="142"/>
      <c r="BJ50" s="142"/>
      <c r="BK50" s="142"/>
      <c r="BL50" s="142"/>
      <c r="BM50" s="142"/>
      <c r="BN50" s="142"/>
      <c r="BO50" s="142"/>
      <c r="BP50" s="142"/>
      <c r="BQ50" s="142"/>
      <c r="BR50" s="142"/>
      <c r="BS50" s="142"/>
      <c r="BT50" s="142"/>
      <c r="BU50" s="142"/>
      <c r="BV50" s="142"/>
      <c r="BW50" s="142"/>
      <c r="BX50" s="142"/>
    </row>
    <row r="51" spans="1:76" ht="15.75" customHeight="1">
      <c r="A51" s="68"/>
      <c r="B51" s="190"/>
      <c r="C51" s="191"/>
      <c r="D51" s="191"/>
      <c r="E51" s="191"/>
      <c r="F51" s="191"/>
      <c r="G51" s="191"/>
      <c r="H51" s="191"/>
      <c r="I51" s="191"/>
      <c r="J51" s="191"/>
      <c r="K51" s="191"/>
      <c r="L51" s="191"/>
      <c r="M51" s="191"/>
      <c r="N51" s="191"/>
      <c r="O51" s="191"/>
      <c r="P51" s="191"/>
      <c r="Q51" s="191"/>
      <c r="R51" s="191"/>
      <c r="S51" s="191"/>
      <c r="T51" s="191"/>
      <c r="U51" s="191"/>
      <c r="V51" s="191"/>
      <c r="W51" s="191"/>
      <c r="X51" s="191"/>
      <c r="Y51" s="191"/>
      <c r="Z51" s="191"/>
      <c r="AA51" s="191"/>
      <c r="AB51" s="191"/>
      <c r="AC51" s="191"/>
      <c r="AD51" s="191"/>
      <c r="AE51" s="191"/>
      <c r="AF51" s="191"/>
      <c r="AG51" s="191"/>
      <c r="AH51" s="191"/>
      <c r="AI51" s="191"/>
      <c r="AJ51" s="191"/>
      <c r="AK51" s="191"/>
      <c r="AL51" s="191"/>
      <c r="AM51" s="191"/>
      <c r="AN51" s="191"/>
      <c r="AO51" s="191"/>
      <c r="AP51" s="191"/>
      <c r="AQ51" s="191"/>
      <c r="AR51" s="191"/>
      <c r="AS51" s="191"/>
      <c r="AT51" s="191"/>
      <c r="AU51" s="191"/>
      <c r="AV51" s="192"/>
      <c r="AW51" s="141"/>
      <c r="AX51" s="141"/>
      <c r="AY51" s="141"/>
      <c r="AZ51" s="141"/>
      <c r="BA51" s="142"/>
      <c r="BB51" s="142"/>
      <c r="BC51" s="142"/>
      <c r="BD51" s="142"/>
      <c r="BE51" s="142"/>
      <c r="BF51" s="142"/>
      <c r="BG51" s="142"/>
      <c r="BH51" s="142"/>
      <c r="BI51" s="142"/>
      <c r="BJ51" s="142"/>
      <c r="BK51" s="142"/>
      <c r="BL51" s="142"/>
      <c r="BM51" s="142"/>
      <c r="BN51" s="142"/>
      <c r="BO51" s="142"/>
      <c r="BP51" s="142"/>
      <c r="BQ51" s="142"/>
      <c r="BR51" s="142"/>
      <c r="BS51" s="142"/>
      <c r="BT51" s="142"/>
      <c r="BU51" s="142"/>
      <c r="BV51" s="142"/>
      <c r="BW51" s="142"/>
      <c r="BX51" s="142"/>
    </row>
    <row r="52" spans="2:76" ht="15.75" customHeight="1">
      <c r="B52" s="193"/>
      <c r="C52" s="194" t="s">
        <v>130</v>
      </c>
      <c r="D52" s="195"/>
      <c r="E52" s="194" t="s">
        <v>123</v>
      </c>
      <c r="F52" s="196"/>
      <c r="G52" s="196"/>
      <c r="H52" s="196"/>
      <c r="I52" s="196"/>
      <c r="J52" s="196"/>
      <c r="K52" s="196"/>
      <c r="L52" s="196"/>
      <c r="M52" s="196"/>
      <c r="N52" s="196"/>
      <c r="O52" s="196"/>
      <c r="P52" s="196"/>
      <c r="Q52" s="196"/>
      <c r="R52" s="196"/>
      <c r="S52" s="196"/>
      <c r="T52" s="196"/>
      <c r="U52" s="196"/>
      <c r="V52" s="196"/>
      <c r="W52" s="196"/>
      <c r="X52" s="196"/>
      <c r="Y52" s="196"/>
      <c r="Z52" s="196"/>
      <c r="AA52" s="196"/>
      <c r="AB52" s="196"/>
      <c r="AC52" s="196"/>
      <c r="AD52" s="196"/>
      <c r="AE52" s="196"/>
      <c r="AF52" s="196"/>
      <c r="AG52" s="196"/>
      <c r="AH52" s="196"/>
      <c r="AI52" s="196"/>
      <c r="AJ52" s="196"/>
      <c r="AK52" s="196"/>
      <c r="AL52" s="196"/>
      <c r="AM52" s="196"/>
      <c r="AN52" s="196"/>
      <c r="AO52" s="196"/>
      <c r="AP52" s="196"/>
      <c r="AQ52" s="196"/>
      <c r="AR52" s="196"/>
      <c r="AS52" s="196"/>
      <c r="AT52" s="196"/>
      <c r="AU52" s="196"/>
      <c r="AV52" s="197"/>
      <c r="AW52" s="141"/>
      <c r="AX52" s="141"/>
      <c r="AY52" s="141"/>
      <c r="AZ52" s="141"/>
      <c r="BA52" s="142"/>
      <c r="BB52" s="142"/>
      <c r="BC52" s="142"/>
      <c r="BD52" s="142"/>
      <c r="BE52" s="142"/>
      <c r="BF52" s="142"/>
      <c r="BG52" s="142"/>
      <c r="BH52" s="142"/>
      <c r="BI52" s="142"/>
      <c r="BJ52" s="142"/>
      <c r="BK52" s="142"/>
      <c r="BL52" s="142"/>
      <c r="BM52" s="142"/>
      <c r="BN52" s="142"/>
      <c r="BO52" s="142"/>
      <c r="BP52" s="142"/>
      <c r="BQ52" s="142"/>
      <c r="BR52" s="142"/>
      <c r="BS52" s="142"/>
      <c r="BT52" s="142"/>
      <c r="BU52" s="142"/>
      <c r="BV52" s="142"/>
      <c r="BW52" s="142"/>
      <c r="BX52" s="142"/>
    </row>
    <row r="53" spans="2:76" ht="15.75" customHeight="1">
      <c r="B53" s="193"/>
      <c r="C53" s="194"/>
      <c r="D53" s="195"/>
      <c r="E53" s="194" t="s">
        <v>124</v>
      </c>
      <c r="F53" s="196"/>
      <c r="G53" s="196"/>
      <c r="H53" s="196"/>
      <c r="I53" s="196"/>
      <c r="J53" s="196"/>
      <c r="K53" s="196"/>
      <c r="L53" s="196"/>
      <c r="M53" s="196"/>
      <c r="N53" s="196"/>
      <c r="O53" s="196"/>
      <c r="P53" s="196"/>
      <c r="Q53" s="196"/>
      <c r="R53" s="196"/>
      <c r="S53" s="196"/>
      <c r="T53" s="196"/>
      <c r="U53" s="196"/>
      <c r="V53" s="196"/>
      <c r="W53" s="196"/>
      <c r="X53" s="196"/>
      <c r="Y53" s="196"/>
      <c r="Z53" s="196"/>
      <c r="AA53" s="196"/>
      <c r="AB53" s="196"/>
      <c r="AC53" s="196"/>
      <c r="AD53" s="196"/>
      <c r="AE53" s="196"/>
      <c r="AF53" s="196"/>
      <c r="AG53" s="196"/>
      <c r="AH53" s="196"/>
      <c r="AI53" s="196"/>
      <c r="AJ53" s="196"/>
      <c r="AK53" s="196"/>
      <c r="AL53" s="196"/>
      <c r="AM53" s="196"/>
      <c r="AN53" s="196"/>
      <c r="AO53" s="196"/>
      <c r="AP53" s="196"/>
      <c r="AQ53" s="196"/>
      <c r="AR53" s="196"/>
      <c r="AS53" s="196"/>
      <c r="AT53" s="196"/>
      <c r="AU53" s="196"/>
      <c r="AV53" s="197"/>
      <c r="AW53" s="141"/>
      <c r="AX53" s="141"/>
      <c r="AY53" s="141"/>
      <c r="AZ53" s="141"/>
      <c r="BC53" s="142"/>
      <c r="BD53" s="142"/>
      <c r="BE53" s="142"/>
      <c r="BF53" s="142"/>
      <c r="BG53" s="142"/>
      <c r="BH53" s="142"/>
      <c r="BI53" s="142"/>
      <c r="BJ53" s="142"/>
      <c r="BK53" s="142"/>
      <c r="BL53" s="142"/>
      <c r="BM53" s="142"/>
      <c r="BN53" s="142"/>
      <c r="BO53" s="142"/>
      <c r="BP53" s="142"/>
      <c r="BQ53" s="142"/>
      <c r="BR53" s="142"/>
      <c r="BS53" s="142"/>
      <c r="BT53" s="142"/>
      <c r="BU53" s="142"/>
      <c r="BV53" s="142"/>
      <c r="BW53" s="142"/>
      <c r="BX53" s="142"/>
    </row>
    <row r="54" spans="2:76" ht="15.75" customHeight="1">
      <c r="B54" s="193"/>
      <c r="C54" s="194"/>
      <c r="D54" s="195"/>
      <c r="E54" s="194" t="s">
        <v>125</v>
      </c>
      <c r="F54" s="196"/>
      <c r="G54" s="196"/>
      <c r="H54" s="196"/>
      <c r="I54" s="196"/>
      <c r="J54" s="196"/>
      <c r="K54" s="196"/>
      <c r="L54" s="196"/>
      <c r="M54" s="196"/>
      <c r="N54" s="196"/>
      <c r="O54" s="196"/>
      <c r="P54" s="196"/>
      <c r="Q54" s="196"/>
      <c r="R54" s="196"/>
      <c r="S54" s="196"/>
      <c r="T54" s="196"/>
      <c r="U54" s="196"/>
      <c r="V54" s="196"/>
      <c r="W54" s="196"/>
      <c r="X54" s="196"/>
      <c r="Y54" s="196"/>
      <c r="Z54" s="196"/>
      <c r="AA54" s="196"/>
      <c r="AB54" s="196"/>
      <c r="AC54" s="196"/>
      <c r="AD54" s="196"/>
      <c r="AE54" s="196"/>
      <c r="AF54" s="196"/>
      <c r="AG54" s="196"/>
      <c r="AH54" s="196"/>
      <c r="AI54" s="196"/>
      <c r="AJ54" s="196"/>
      <c r="AK54" s="196"/>
      <c r="AL54" s="196"/>
      <c r="AM54" s="196"/>
      <c r="AN54" s="196"/>
      <c r="AO54" s="196"/>
      <c r="AP54" s="196"/>
      <c r="AQ54" s="196"/>
      <c r="AR54" s="196"/>
      <c r="AS54" s="196"/>
      <c r="AT54" s="196"/>
      <c r="AU54" s="196"/>
      <c r="AV54" s="197"/>
      <c r="AW54" s="141"/>
      <c r="AX54" s="141"/>
      <c r="AY54" s="141"/>
      <c r="AZ54" s="141"/>
      <c r="BC54" s="142"/>
      <c r="BD54" s="142"/>
      <c r="BE54" s="142"/>
      <c r="BF54" s="142"/>
      <c r="BG54" s="142"/>
      <c r="BH54" s="142"/>
      <c r="BI54" s="142"/>
      <c r="BJ54" s="142"/>
      <c r="BK54" s="142"/>
      <c r="BL54" s="142"/>
      <c r="BM54" s="142"/>
      <c r="BN54" s="142"/>
      <c r="BO54" s="142"/>
      <c r="BP54" s="142"/>
      <c r="BQ54" s="142"/>
      <c r="BR54" s="142"/>
      <c r="BS54" s="142"/>
      <c r="BT54" s="142"/>
      <c r="BU54" s="142"/>
      <c r="BV54" s="142"/>
      <c r="BW54" s="142"/>
      <c r="BX54" s="142"/>
    </row>
    <row r="55" spans="2:52" ht="18" customHeight="1">
      <c r="B55" s="193"/>
      <c r="C55" s="198"/>
      <c r="D55" s="195"/>
      <c r="E55" s="198" t="s">
        <v>126</v>
      </c>
      <c r="F55" s="196"/>
      <c r="G55" s="196"/>
      <c r="H55" s="196"/>
      <c r="I55" s="196"/>
      <c r="J55" s="196"/>
      <c r="K55" s="196"/>
      <c r="L55" s="196"/>
      <c r="M55" s="196"/>
      <c r="N55" s="196"/>
      <c r="O55" s="196"/>
      <c r="P55" s="196"/>
      <c r="Q55" s="196"/>
      <c r="R55" s="196"/>
      <c r="S55" s="196"/>
      <c r="T55" s="196"/>
      <c r="U55" s="196"/>
      <c r="V55" s="196"/>
      <c r="W55" s="196"/>
      <c r="X55" s="196"/>
      <c r="Y55" s="196"/>
      <c r="Z55" s="196"/>
      <c r="AA55" s="196"/>
      <c r="AB55" s="196"/>
      <c r="AC55" s="196"/>
      <c r="AD55" s="196"/>
      <c r="AE55" s="196"/>
      <c r="AF55" s="196"/>
      <c r="AG55" s="196"/>
      <c r="AH55" s="196"/>
      <c r="AI55" s="196"/>
      <c r="AJ55" s="196"/>
      <c r="AK55" s="196"/>
      <c r="AL55" s="196"/>
      <c r="AM55" s="196"/>
      <c r="AN55" s="196"/>
      <c r="AO55" s="196"/>
      <c r="AP55" s="196"/>
      <c r="AQ55" s="196"/>
      <c r="AR55" s="196"/>
      <c r="AS55" s="196"/>
      <c r="AT55" s="196"/>
      <c r="AU55" s="196"/>
      <c r="AV55" s="197"/>
      <c r="AW55" s="141"/>
      <c r="AX55" s="94"/>
      <c r="AY55" s="94"/>
      <c r="AZ55" s="94"/>
    </row>
    <row r="56" spans="2:49" ht="17.25" customHeight="1">
      <c r="B56" s="193"/>
      <c r="C56" s="194"/>
      <c r="D56" s="195"/>
      <c r="E56" s="194" t="s">
        <v>127</v>
      </c>
      <c r="F56" s="196"/>
      <c r="G56" s="196"/>
      <c r="H56" s="196"/>
      <c r="I56" s="196"/>
      <c r="J56" s="196"/>
      <c r="K56" s="196"/>
      <c r="L56" s="196"/>
      <c r="M56" s="196"/>
      <c r="N56" s="196"/>
      <c r="O56" s="196"/>
      <c r="P56" s="196"/>
      <c r="Q56" s="196"/>
      <c r="R56" s="196"/>
      <c r="S56" s="196"/>
      <c r="T56" s="196"/>
      <c r="U56" s="196"/>
      <c r="V56" s="196"/>
      <c r="W56" s="196"/>
      <c r="X56" s="196"/>
      <c r="Y56" s="196"/>
      <c r="Z56" s="196"/>
      <c r="AA56" s="196"/>
      <c r="AB56" s="196"/>
      <c r="AC56" s="196"/>
      <c r="AD56" s="196"/>
      <c r="AE56" s="196"/>
      <c r="AF56" s="196"/>
      <c r="AG56" s="196"/>
      <c r="AH56" s="196"/>
      <c r="AI56" s="196"/>
      <c r="AJ56" s="196"/>
      <c r="AK56" s="196"/>
      <c r="AL56" s="196"/>
      <c r="AM56" s="196"/>
      <c r="AN56" s="196"/>
      <c r="AO56" s="196"/>
      <c r="AP56" s="196"/>
      <c r="AQ56" s="196"/>
      <c r="AR56" s="196"/>
      <c r="AS56" s="196"/>
      <c r="AT56" s="196"/>
      <c r="AU56" s="196"/>
      <c r="AV56" s="197"/>
      <c r="AW56" s="141"/>
    </row>
    <row r="57" spans="2:49" ht="13.5">
      <c r="B57" s="193"/>
      <c r="C57" s="194"/>
      <c r="D57" s="195"/>
      <c r="E57" s="194" t="s">
        <v>128</v>
      </c>
      <c r="F57" s="196"/>
      <c r="G57" s="196"/>
      <c r="H57" s="196"/>
      <c r="I57" s="196"/>
      <c r="J57" s="196"/>
      <c r="K57" s="196"/>
      <c r="L57" s="196"/>
      <c r="M57" s="196"/>
      <c r="N57" s="196"/>
      <c r="O57" s="196"/>
      <c r="P57" s="196"/>
      <c r="Q57" s="196"/>
      <c r="R57" s="196"/>
      <c r="S57" s="196"/>
      <c r="T57" s="196"/>
      <c r="U57" s="196"/>
      <c r="V57" s="196"/>
      <c r="W57" s="196"/>
      <c r="X57" s="196"/>
      <c r="Y57" s="196"/>
      <c r="Z57" s="196"/>
      <c r="AA57" s="196"/>
      <c r="AB57" s="196"/>
      <c r="AC57" s="196"/>
      <c r="AD57" s="196"/>
      <c r="AE57" s="196"/>
      <c r="AF57" s="196"/>
      <c r="AG57" s="196"/>
      <c r="AH57" s="196"/>
      <c r="AI57" s="196"/>
      <c r="AJ57" s="196"/>
      <c r="AK57" s="196"/>
      <c r="AL57" s="196"/>
      <c r="AM57" s="196"/>
      <c r="AN57" s="196"/>
      <c r="AO57" s="196"/>
      <c r="AP57" s="196"/>
      <c r="AQ57" s="196"/>
      <c r="AR57" s="196"/>
      <c r="AS57" s="196"/>
      <c r="AT57" s="196"/>
      <c r="AU57" s="196"/>
      <c r="AV57" s="197"/>
      <c r="AW57" s="94"/>
    </row>
    <row r="58" spans="2:48" ht="13.5">
      <c r="B58" s="193"/>
      <c r="C58" s="194"/>
      <c r="D58" s="195"/>
      <c r="E58" s="194" t="s">
        <v>129</v>
      </c>
      <c r="F58" s="196"/>
      <c r="G58" s="196"/>
      <c r="H58" s="196"/>
      <c r="I58" s="196"/>
      <c r="J58" s="196"/>
      <c r="K58" s="196"/>
      <c r="L58" s="196"/>
      <c r="M58" s="196"/>
      <c r="N58" s="196"/>
      <c r="O58" s="196"/>
      <c r="P58" s="196"/>
      <c r="Q58" s="196"/>
      <c r="R58" s="196"/>
      <c r="S58" s="196"/>
      <c r="T58" s="196"/>
      <c r="U58" s="196"/>
      <c r="V58" s="196"/>
      <c r="W58" s="196"/>
      <c r="X58" s="196"/>
      <c r="Y58" s="196"/>
      <c r="Z58" s="196"/>
      <c r="AA58" s="196"/>
      <c r="AB58" s="196"/>
      <c r="AC58" s="196"/>
      <c r="AD58" s="196"/>
      <c r="AE58" s="196"/>
      <c r="AF58" s="196"/>
      <c r="AG58" s="196"/>
      <c r="AH58" s="196"/>
      <c r="AI58" s="196"/>
      <c r="AJ58" s="196"/>
      <c r="AK58" s="196"/>
      <c r="AL58" s="196"/>
      <c r="AM58" s="196"/>
      <c r="AN58" s="196"/>
      <c r="AO58" s="196"/>
      <c r="AP58" s="196"/>
      <c r="AQ58" s="196"/>
      <c r="AR58" s="196"/>
      <c r="AS58" s="196"/>
      <c r="AT58" s="196"/>
      <c r="AU58" s="196"/>
      <c r="AV58" s="197"/>
    </row>
    <row r="59" spans="2:48" ht="13.5">
      <c r="B59" s="193"/>
      <c r="C59" s="199" t="s">
        <v>132</v>
      </c>
      <c r="D59" s="195"/>
      <c r="E59" s="200" t="s">
        <v>131</v>
      </c>
      <c r="F59" s="201"/>
      <c r="G59" s="201"/>
      <c r="H59" s="201"/>
      <c r="I59" s="201"/>
      <c r="J59" s="201"/>
      <c r="K59" s="201"/>
      <c r="L59" s="201"/>
      <c r="M59" s="201"/>
      <c r="N59" s="201"/>
      <c r="O59" s="201"/>
      <c r="P59" s="201"/>
      <c r="Q59" s="201"/>
      <c r="R59" s="201"/>
      <c r="S59" s="201"/>
      <c r="T59" s="201"/>
      <c r="U59" s="201"/>
      <c r="V59" s="201"/>
      <c r="W59" s="201"/>
      <c r="X59" s="201"/>
      <c r="Y59" s="201"/>
      <c r="Z59" s="201"/>
      <c r="AA59" s="201"/>
      <c r="AB59" s="201"/>
      <c r="AC59" s="201"/>
      <c r="AD59" s="201"/>
      <c r="AE59" s="201"/>
      <c r="AF59" s="201"/>
      <c r="AG59" s="201"/>
      <c r="AH59" s="201"/>
      <c r="AI59" s="201"/>
      <c r="AJ59" s="201"/>
      <c r="AK59" s="201"/>
      <c r="AL59" s="201"/>
      <c r="AM59" s="201"/>
      <c r="AN59" s="201"/>
      <c r="AO59" s="201"/>
      <c r="AP59" s="201"/>
      <c r="AQ59" s="201"/>
      <c r="AR59" s="201"/>
      <c r="AS59" s="201"/>
      <c r="AT59" s="201"/>
      <c r="AU59" s="201"/>
      <c r="AV59" s="202"/>
    </row>
    <row r="60" spans="2:48" ht="13.5">
      <c r="B60" s="203"/>
      <c r="C60" s="204"/>
      <c r="D60" s="204"/>
      <c r="E60" s="204"/>
      <c r="F60" s="204"/>
      <c r="G60" s="204"/>
      <c r="H60" s="204"/>
      <c r="I60" s="204"/>
      <c r="J60" s="204"/>
      <c r="K60" s="204"/>
      <c r="L60" s="204"/>
      <c r="M60" s="204"/>
      <c r="N60" s="204"/>
      <c r="O60" s="204"/>
      <c r="P60" s="204"/>
      <c r="Q60" s="204"/>
      <c r="R60" s="204"/>
      <c r="S60" s="204"/>
      <c r="T60" s="204"/>
      <c r="U60" s="204"/>
      <c r="V60" s="204"/>
      <c r="W60" s="204"/>
      <c r="X60" s="204"/>
      <c r="Y60" s="204"/>
      <c r="Z60" s="204"/>
      <c r="AA60" s="204"/>
      <c r="AB60" s="204"/>
      <c r="AC60" s="204"/>
      <c r="AD60" s="204"/>
      <c r="AE60" s="204"/>
      <c r="AF60" s="204"/>
      <c r="AG60" s="204"/>
      <c r="AH60" s="204"/>
      <c r="AI60" s="204"/>
      <c r="AJ60" s="204"/>
      <c r="AK60" s="204"/>
      <c r="AL60" s="204"/>
      <c r="AM60" s="204"/>
      <c r="AN60" s="204"/>
      <c r="AO60" s="204"/>
      <c r="AP60" s="204"/>
      <c r="AQ60" s="204"/>
      <c r="AR60" s="204"/>
      <c r="AS60" s="204"/>
      <c r="AT60" s="204"/>
      <c r="AU60" s="204"/>
      <c r="AV60" s="205"/>
    </row>
    <row r="64" spans="4:36" ht="14.25">
      <c r="D64" s="248"/>
      <c r="E64" s="249">
        <v>1</v>
      </c>
      <c r="F64" s="249">
        <v>2</v>
      </c>
      <c r="G64" s="249">
        <v>3</v>
      </c>
      <c r="H64" s="249">
        <v>4</v>
      </c>
      <c r="I64" s="249">
        <v>5</v>
      </c>
      <c r="J64" s="249">
        <v>6</v>
      </c>
      <c r="K64" s="249">
        <v>7</v>
      </c>
      <c r="L64" s="249">
        <v>8</v>
      </c>
      <c r="M64" s="249">
        <v>9</v>
      </c>
      <c r="N64" s="249">
        <v>10</v>
      </c>
      <c r="O64" s="249">
        <v>11</v>
      </c>
      <c r="P64" s="249">
        <v>12</v>
      </c>
      <c r="Q64" s="249">
        <v>13</v>
      </c>
      <c r="R64" s="249">
        <v>14</v>
      </c>
      <c r="S64" s="249">
        <v>15</v>
      </c>
      <c r="T64" s="249">
        <v>16</v>
      </c>
      <c r="U64" s="249">
        <v>17</v>
      </c>
      <c r="V64" s="249">
        <v>18</v>
      </c>
      <c r="W64" s="249">
        <v>19</v>
      </c>
      <c r="X64" s="249">
        <v>20</v>
      </c>
      <c r="Y64" s="249">
        <v>21</v>
      </c>
      <c r="Z64" s="249">
        <v>22</v>
      </c>
      <c r="AA64" s="249">
        <v>23</v>
      </c>
      <c r="AB64" s="249">
        <v>24</v>
      </c>
      <c r="AC64" s="249">
        <v>25</v>
      </c>
      <c r="AD64" s="249">
        <v>26</v>
      </c>
      <c r="AE64" s="249">
        <v>27</v>
      </c>
      <c r="AF64" s="249">
        <v>28</v>
      </c>
      <c r="AG64" s="249">
        <v>29</v>
      </c>
      <c r="AH64" s="249">
        <v>30</v>
      </c>
      <c r="AI64" s="249"/>
      <c r="AJ64" s="68"/>
    </row>
    <row r="65" spans="4:36" ht="15" thickBot="1">
      <c r="D65"/>
      <c r="E65" s="250" t="str">
        <f aca="true" t="shared" si="30" ref="E65:AH65">F5</f>
        <v>火</v>
      </c>
      <c r="F65" s="250" t="str">
        <f t="shared" si="30"/>
        <v>水</v>
      </c>
      <c r="G65" s="250" t="str">
        <f t="shared" si="30"/>
        <v>木</v>
      </c>
      <c r="H65" s="250" t="str">
        <f t="shared" si="30"/>
        <v>金</v>
      </c>
      <c r="I65" s="250" t="str">
        <f t="shared" si="30"/>
        <v>土</v>
      </c>
      <c r="J65" s="250" t="str">
        <f t="shared" si="30"/>
        <v>日</v>
      </c>
      <c r="K65" s="250" t="str">
        <f t="shared" si="30"/>
        <v>月</v>
      </c>
      <c r="L65" s="250" t="str">
        <f t="shared" si="30"/>
        <v>火</v>
      </c>
      <c r="M65" s="250" t="str">
        <f t="shared" si="30"/>
        <v>水</v>
      </c>
      <c r="N65" s="250" t="str">
        <f t="shared" si="30"/>
        <v>木</v>
      </c>
      <c r="O65" s="250" t="str">
        <f t="shared" si="30"/>
        <v>金</v>
      </c>
      <c r="P65" s="250" t="str">
        <f t="shared" si="30"/>
        <v>土</v>
      </c>
      <c r="Q65" s="250" t="str">
        <f t="shared" si="30"/>
        <v>日</v>
      </c>
      <c r="R65" s="250" t="str">
        <f t="shared" si="30"/>
        <v>月</v>
      </c>
      <c r="S65" s="250" t="str">
        <f t="shared" si="30"/>
        <v>火</v>
      </c>
      <c r="T65" s="250" t="str">
        <f t="shared" si="30"/>
        <v>水</v>
      </c>
      <c r="U65" s="250" t="str">
        <f t="shared" si="30"/>
        <v>木</v>
      </c>
      <c r="V65" s="250" t="str">
        <f t="shared" si="30"/>
        <v>金</v>
      </c>
      <c r="W65" s="250" t="str">
        <f t="shared" si="30"/>
        <v>土</v>
      </c>
      <c r="X65" s="250" t="str">
        <f t="shared" si="30"/>
        <v>日</v>
      </c>
      <c r="Y65" s="250" t="str">
        <f t="shared" si="30"/>
        <v>月</v>
      </c>
      <c r="Z65" s="250" t="str">
        <f t="shared" si="30"/>
        <v>火</v>
      </c>
      <c r="AA65" s="250" t="str">
        <f t="shared" si="30"/>
        <v>水</v>
      </c>
      <c r="AB65" s="250" t="str">
        <f t="shared" si="30"/>
        <v>木</v>
      </c>
      <c r="AC65" s="250" t="str">
        <f t="shared" si="30"/>
        <v>金</v>
      </c>
      <c r="AD65" s="250" t="str">
        <f t="shared" si="30"/>
        <v>土</v>
      </c>
      <c r="AE65" s="250" t="str">
        <f t="shared" si="30"/>
        <v>日</v>
      </c>
      <c r="AF65" s="250" t="str">
        <f t="shared" si="30"/>
        <v>月</v>
      </c>
      <c r="AG65" s="250" t="str">
        <f t="shared" si="30"/>
        <v>火</v>
      </c>
      <c r="AH65" s="250" t="str">
        <f t="shared" si="30"/>
        <v>水</v>
      </c>
      <c r="AI65" s="250"/>
      <c r="AJ65" s="68"/>
    </row>
    <row r="66" spans="4:36" ht="14.25">
      <c r="D66" s="251"/>
      <c r="E66" s="252"/>
      <c r="F66" s="253"/>
      <c r="G66" s="253"/>
      <c r="H66" s="253"/>
      <c r="I66" s="253"/>
      <c r="J66" s="253"/>
      <c r="K66" s="253"/>
      <c r="L66" s="253"/>
      <c r="M66" s="253"/>
      <c r="N66" s="253"/>
      <c r="O66" s="253"/>
      <c r="P66" s="253"/>
      <c r="Q66" s="253"/>
      <c r="R66" s="253"/>
      <c r="S66" s="253"/>
      <c r="T66" s="253"/>
      <c r="U66" s="253"/>
      <c r="V66" s="253"/>
      <c r="W66" s="253"/>
      <c r="X66" s="253"/>
      <c r="Y66" s="253"/>
      <c r="Z66" s="253"/>
      <c r="AA66" s="253"/>
      <c r="AB66" s="253">
        <v>2</v>
      </c>
      <c r="AC66" s="253"/>
      <c r="AD66" s="253"/>
      <c r="AE66" s="253"/>
      <c r="AF66" s="253"/>
      <c r="AG66" s="253"/>
      <c r="AH66" s="253"/>
      <c r="AI66" s="254"/>
      <c r="AJ66" s="68">
        <f>SUM(E66:AI66)</f>
        <v>2</v>
      </c>
    </row>
    <row r="67" spans="4:36" ht="15" thickBot="1">
      <c r="D67" s="255"/>
      <c r="E67" s="256"/>
      <c r="F67" s="257"/>
      <c r="G67" s="257"/>
      <c r="H67" s="257"/>
      <c r="I67" s="257"/>
      <c r="J67" s="257"/>
      <c r="K67" s="257"/>
      <c r="L67" s="257"/>
      <c r="M67" s="257"/>
      <c r="N67" s="257"/>
      <c r="O67" s="257"/>
      <c r="P67" s="257"/>
      <c r="Q67" s="257"/>
      <c r="R67" s="257"/>
      <c r="S67" s="257"/>
      <c r="T67" s="257"/>
      <c r="U67" s="257"/>
      <c r="V67" s="257"/>
      <c r="W67" s="257"/>
      <c r="X67" s="257"/>
      <c r="Y67" s="257"/>
      <c r="Z67" s="257"/>
      <c r="AA67" s="257"/>
      <c r="AB67" s="257"/>
      <c r="AC67" s="257"/>
      <c r="AD67" s="257"/>
      <c r="AE67" s="257"/>
      <c r="AF67" s="257"/>
      <c r="AG67" s="257"/>
      <c r="AH67" s="257"/>
      <c r="AI67" s="258"/>
      <c r="AJ67"/>
    </row>
    <row r="68" spans="4:36" ht="13.5">
      <c r="D68" s="259" t="str">
        <f aca="true" t="shared" si="31" ref="D68:D76">D7</f>
        <v>○　　Ａ３</v>
      </c>
      <c r="E68" s="260">
        <f aca="true" t="shared" si="32" ref="E68:AH68">VLOOKUP(F7,$AV$19:$AW$34,2,0)</f>
        <v>8</v>
      </c>
      <c r="F68" s="260">
        <f t="shared" si="32"/>
        <v>8</v>
      </c>
      <c r="G68" s="260">
        <f t="shared" si="32"/>
        <v>0</v>
      </c>
      <c r="H68" s="260">
        <f t="shared" si="32"/>
        <v>0</v>
      </c>
      <c r="I68" s="260">
        <f t="shared" si="32"/>
        <v>8</v>
      </c>
      <c r="J68" s="260">
        <f t="shared" si="32"/>
        <v>8</v>
      </c>
      <c r="K68" s="260">
        <f t="shared" si="32"/>
        <v>0</v>
      </c>
      <c r="L68" s="260">
        <f t="shared" si="32"/>
        <v>8</v>
      </c>
      <c r="M68" s="260">
        <f t="shared" si="32"/>
        <v>8</v>
      </c>
      <c r="N68" s="260">
        <f t="shared" si="32"/>
        <v>0</v>
      </c>
      <c r="O68" s="260">
        <f t="shared" si="32"/>
        <v>8</v>
      </c>
      <c r="P68" s="260">
        <f t="shared" si="32"/>
        <v>0</v>
      </c>
      <c r="Q68" s="260">
        <f t="shared" si="32"/>
        <v>0</v>
      </c>
      <c r="R68" s="260">
        <f t="shared" si="32"/>
        <v>8</v>
      </c>
      <c r="S68" s="260">
        <f t="shared" si="32"/>
        <v>8</v>
      </c>
      <c r="T68" s="260">
        <f t="shared" si="32"/>
        <v>8</v>
      </c>
      <c r="U68" s="260">
        <f t="shared" si="32"/>
        <v>8</v>
      </c>
      <c r="V68" s="260">
        <f t="shared" si="32"/>
        <v>0</v>
      </c>
      <c r="W68" s="260">
        <f t="shared" si="32"/>
        <v>8</v>
      </c>
      <c r="X68" s="260">
        <f t="shared" si="32"/>
        <v>0</v>
      </c>
      <c r="Y68" s="260">
        <f t="shared" si="32"/>
        <v>8</v>
      </c>
      <c r="Z68" s="260">
        <f t="shared" si="32"/>
        <v>8</v>
      </c>
      <c r="AA68" s="260">
        <f t="shared" si="32"/>
        <v>0</v>
      </c>
      <c r="AB68" s="260">
        <f t="shared" si="32"/>
        <v>8</v>
      </c>
      <c r="AC68" s="260">
        <f t="shared" si="32"/>
        <v>8</v>
      </c>
      <c r="AD68" s="260">
        <f t="shared" si="32"/>
        <v>8</v>
      </c>
      <c r="AE68" s="260">
        <f t="shared" si="32"/>
        <v>0</v>
      </c>
      <c r="AF68" s="260">
        <f t="shared" si="32"/>
        <v>8</v>
      </c>
      <c r="AG68" s="260">
        <f t="shared" si="32"/>
        <v>8</v>
      </c>
      <c r="AH68" s="260">
        <f t="shared" si="32"/>
        <v>0</v>
      </c>
      <c r="AI68" s="260"/>
      <c r="AJ68" s="261">
        <f>SUM(E68:AI68)</f>
        <v>152</v>
      </c>
    </row>
    <row r="69" spans="4:36" ht="13.5">
      <c r="D69" s="259" t="str">
        <f t="shared" si="31"/>
        <v>Ｂ３</v>
      </c>
      <c r="E69" s="260">
        <f aca="true" t="shared" si="33" ref="E69:AH69">VLOOKUP(F8,$AV$19:$AW$34,2,0)</f>
        <v>8</v>
      </c>
      <c r="F69" s="260">
        <f t="shared" si="33"/>
        <v>0</v>
      </c>
      <c r="G69" s="260">
        <f t="shared" si="33"/>
        <v>8</v>
      </c>
      <c r="H69" s="260">
        <f t="shared" si="33"/>
        <v>0</v>
      </c>
      <c r="I69" s="260">
        <f t="shared" si="33"/>
        <v>8</v>
      </c>
      <c r="J69" s="260">
        <f t="shared" si="33"/>
        <v>8</v>
      </c>
      <c r="K69" s="260">
        <f t="shared" si="33"/>
        <v>0</v>
      </c>
      <c r="L69" s="260">
        <f t="shared" si="33"/>
        <v>8</v>
      </c>
      <c r="M69" s="260">
        <f t="shared" si="33"/>
        <v>0</v>
      </c>
      <c r="N69" s="260">
        <f t="shared" si="33"/>
        <v>0</v>
      </c>
      <c r="O69" s="260">
        <f t="shared" si="33"/>
        <v>8</v>
      </c>
      <c r="P69" s="260">
        <f t="shared" si="33"/>
        <v>8</v>
      </c>
      <c r="Q69" s="260">
        <f t="shared" si="33"/>
        <v>0</v>
      </c>
      <c r="R69" s="260">
        <f t="shared" si="33"/>
        <v>0</v>
      </c>
      <c r="S69" s="260">
        <f t="shared" si="33"/>
        <v>8</v>
      </c>
      <c r="T69" s="260">
        <f t="shared" si="33"/>
        <v>8</v>
      </c>
      <c r="U69" s="260">
        <f t="shared" si="33"/>
        <v>8</v>
      </c>
      <c r="V69" s="260">
        <f t="shared" si="33"/>
        <v>8</v>
      </c>
      <c r="W69" s="260">
        <f t="shared" si="33"/>
        <v>8</v>
      </c>
      <c r="X69" s="260">
        <f t="shared" si="33"/>
        <v>0</v>
      </c>
      <c r="Y69" s="260">
        <f t="shared" si="33"/>
        <v>8</v>
      </c>
      <c r="Z69" s="260">
        <f t="shared" si="33"/>
        <v>0</v>
      </c>
      <c r="AA69" s="260">
        <f t="shared" si="33"/>
        <v>8</v>
      </c>
      <c r="AB69" s="260">
        <f t="shared" si="33"/>
        <v>0</v>
      </c>
      <c r="AC69" s="260">
        <f t="shared" si="33"/>
        <v>8</v>
      </c>
      <c r="AD69" s="260">
        <f t="shared" si="33"/>
        <v>8</v>
      </c>
      <c r="AE69" s="260">
        <f t="shared" si="33"/>
        <v>8</v>
      </c>
      <c r="AF69" s="260">
        <f t="shared" si="33"/>
        <v>8</v>
      </c>
      <c r="AG69" s="260">
        <f t="shared" si="33"/>
        <v>0</v>
      </c>
      <c r="AH69" s="260">
        <f t="shared" si="33"/>
        <v>8</v>
      </c>
      <c r="AI69" s="260"/>
      <c r="AJ69" s="261">
        <f aca="true" t="shared" si="34" ref="AJ69:AJ76">SUM(E69:AI69)</f>
        <v>152</v>
      </c>
    </row>
    <row r="70" spans="4:36" ht="13.5">
      <c r="D70" s="259" t="str">
        <f t="shared" si="31"/>
        <v>Ｃ３</v>
      </c>
      <c r="E70" s="260">
        <f aca="true" t="shared" si="35" ref="E70:AH70">VLOOKUP(F9,$AV$19:$AW$34,2,0)</f>
        <v>8</v>
      </c>
      <c r="F70" s="260">
        <f t="shared" si="35"/>
        <v>0</v>
      </c>
      <c r="G70" s="260">
        <f t="shared" si="35"/>
        <v>8</v>
      </c>
      <c r="H70" s="260">
        <f t="shared" si="35"/>
        <v>8</v>
      </c>
      <c r="I70" s="260">
        <f t="shared" si="35"/>
        <v>0</v>
      </c>
      <c r="J70" s="260">
        <f t="shared" si="35"/>
        <v>8</v>
      </c>
      <c r="K70" s="260">
        <f t="shared" si="35"/>
        <v>8</v>
      </c>
      <c r="L70" s="260">
        <f t="shared" si="35"/>
        <v>0</v>
      </c>
      <c r="M70" s="260">
        <f t="shared" si="35"/>
        <v>8</v>
      </c>
      <c r="N70" s="260">
        <f t="shared" si="35"/>
        <v>8</v>
      </c>
      <c r="O70" s="260">
        <f t="shared" si="35"/>
        <v>0</v>
      </c>
      <c r="P70" s="260">
        <f t="shared" si="35"/>
        <v>8</v>
      </c>
      <c r="Q70" s="260">
        <f t="shared" si="35"/>
        <v>0</v>
      </c>
      <c r="R70" s="260">
        <f t="shared" si="35"/>
        <v>8</v>
      </c>
      <c r="S70" s="260">
        <f t="shared" si="35"/>
        <v>0</v>
      </c>
      <c r="T70" s="260">
        <f t="shared" si="35"/>
        <v>8</v>
      </c>
      <c r="U70" s="260">
        <f t="shared" si="35"/>
        <v>0</v>
      </c>
      <c r="V70" s="260">
        <f t="shared" si="35"/>
        <v>8</v>
      </c>
      <c r="W70" s="260">
        <f t="shared" si="35"/>
        <v>8</v>
      </c>
      <c r="X70" s="260">
        <f t="shared" si="35"/>
        <v>8</v>
      </c>
      <c r="Y70" s="260">
        <f t="shared" si="35"/>
        <v>4</v>
      </c>
      <c r="Z70" s="260">
        <f t="shared" si="35"/>
        <v>0</v>
      </c>
      <c r="AA70" s="260">
        <f t="shared" si="35"/>
        <v>0</v>
      </c>
      <c r="AB70" s="260">
        <f t="shared" si="35"/>
        <v>8</v>
      </c>
      <c r="AC70" s="260">
        <f t="shared" si="35"/>
        <v>8</v>
      </c>
      <c r="AD70" s="260">
        <f t="shared" si="35"/>
        <v>8</v>
      </c>
      <c r="AE70" s="260">
        <f t="shared" si="35"/>
        <v>8</v>
      </c>
      <c r="AF70" s="260">
        <f t="shared" si="35"/>
        <v>0</v>
      </c>
      <c r="AG70" s="260">
        <f t="shared" si="35"/>
        <v>0</v>
      </c>
      <c r="AH70" s="260">
        <f t="shared" si="35"/>
        <v>8</v>
      </c>
      <c r="AI70" s="260"/>
      <c r="AJ70" s="261">
        <f t="shared" si="34"/>
        <v>148</v>
      </c>
    </row>
    <row r="71" spans="4:36" ht="13.5">
      <c r="D71" s="259" t="str">
        <f t="shared" si="31"/>
        <v>Ｄ３</v>
      </c>
      <c r="E71" s="260">
        <f aca="true" t="shared" si="36" ref="E71:AH71">VLOOKUP(F10,$AV$19:$AW$34,2,0)</f>
        <v>8</v>
      </c>
      <c r="F71" s="260">
        <f t="shared" si="36"/>
        <v>0</v>
      </c>
      <c r="G71" s="260">
        <f t="shared" si="36"/>
        <v>8</v>
      </c>
      <c r="H71" s="260">
        <f t="shared" si="36"/>
        <v>8</v>
      </c>
      <c r="I71" s="260">
        <f t="shared" si="36"/>
        <v>8</v>
      </c>
      <c r="J71" s="260">
        <f t="shared" si="36"/>
        <v>0</v>
      </c>
      <c r="K71" s="260">
        <f t="shared" si="36"/>
        <v>8</v>
      </c>
      <c r="L71" s="260">
        <f t="shared" si="36"/>
        <v>8</v>
      </c>
      <c r="M71" s="260">
        <f t="shared" si="36"/>
        <v>0</v>
      </c>
      <c r="N71" s="260">
        <f t="shared" si="36"/>
        <v>0</v>
      </c>
      <c r="O71" s="260">
        <f t="shared" si="36"/>
        <v>8</v>
      </c>
      <c r="P71" s="260">
        <f t="shared" si="36"/>
        <v>0</v>
      </c>
      <c r="Q71" s="260">
        <f t="shared" si="36"/>
        <v>8</v>
      </c>
      <c r="R71" s="260">
        <f t="shared" si="36"/>
        <v>8</v>
      </c>
      <c r="S71" s="260">
        <f t="shared" si="36"/>
        <v>8</v>
      </c>
      <c r="T71" s="260">
        <f t="shared" si="36"/>
        <v>0</v>
      </c>
      <c r="U71" s="260">
        <f t="shared" si="36"/>
        <v>0</v>
      </c>
      <c r="V71" s="260">
        <f t="shared" si="36"/>
        <v>8</v>
      </c>
      <c r="W71" s="260">
        <f t="shared" si="36"/>
        <v>0</v>
      </c>
      <c r="X71" s="260">
        <f t="shared" si="36"/>
        <v>8</v>
      </c>
      <c r="Y71" s="260">
        <f t="shared" si="36"/>
        <v>8</v>
      </c>
      <c r="Z71" s="260">
        <f t="shared" si="36"/>
        <v>8</v>
      </c>
      <c r="AA71" s="260">
        <f t="shared" si="36"/>
        <v>8</v>
      </c>
      <c r="AB71" s="260">
        <f t="shared" si="36"/>
        <v>0</v>
      </c>
      <c r="AC71" s="260">
        <f t="shared" si="36"/>
        <v>8</v>
      </c>
      <c r="AD71" s="260">
        <f t="shared" si="36"/>
        <v>8</v>
      </c>
      <c r="AE71" s="260">
        <f t="shared" si="36"/>
        <v>0</v>
      </c>
      <c r="AF71" s="260">
        <f t="shared" si="36"/>
        <v>4</v>
      </c>
      <c r="AG71" s="260">
        <f t="shared" si="36"/>
        <v>0</v>
      </c>
      <c r="AH71" s="260">
        <f t="shared" si="36"/>
        <v>0</v>
      </c>
      <c r="AI71" s="260"/>
      <c r="AJ71" s="261">
        <f t="shared" si="34"/>
        <v>140</v>
      </c>
    </row>
    <row r="72" spans="4:36" ht="13.5">
      <c r="D72" s="259" t="str">
        <f t="shared" si="31"/>
        <v>Ｅ３</v>
      </c>
      <c r="E72" s="260">
        <f aca="true" t="shared" si="37" ref="E72:AH72">VLOOKUP(F11,$AV$19:$AW$34,2,0)</f>
        <v>8</v>
      </c>
      <c r="F72" s="260">
        <f t="shared" si="37"/>
        <v>8</v>
      </c>
      <c r="G72" s="260">
        <f t="shared" si="37"/>
        <v>0</v>
      </c>
      <c r="H72" s="260">
        <f t="shared" si="37"/>
        <v>8</v>
      </c>
      <c r="I72" s="260">
        <f t="shared" si="37"/>
        <v>8</v>
      </c>
      <c r="J72" s="260">
        <f t="shared" si="37"/>
        <v>0</v>
      </c>
      <c r="K72" s="260">
        <f t="shared" si="37"/>
        <v>8</v>
      </c>
      <c r="L72" s="260">
        <f t="shared" si="37"/>
        <v>8</v>
      </c>
      <c r="M72" s="260">
        <f t="shared" si="37"/>
        <v>0</v>
      </c>
      <c r="N72" s="260">
        <f t="shared" si="37"/>
        <v>8</v>
      </c>
      <c r="O72" s="260">
        <f t="shared" si="37"/>
        <v>0</v>
      </c>
      <c r="P72" s="260">
        <f t="shared" si="37"/>
        <v>8</v>
      </c>
      <c r="Q72" s="260">
        <f t="shared" si="37"/>
        <v>8</v>
      </c>
      <c r="R72" s="260">
        <f t="shared" si="37"/>
        <v>0</v>
      </c>
      <c r="S72" s="260">
        <f t="shared" si="37"/>
        <v>8</v>
      </c>
      <c r="T72" s="260">
        <f t="shared" si="37"/>
        <v>0</v>
      </c>
      <c r="U72" s="260">
        <f t="shared" si="37"/>
        <v>0</v>
      </c>
      <c r="V72" s="260">
        <f t="shared" si="37"/>
        <v>8</v>
      </c>
      <c r="W72" s="260">
        <f t="shared" si="37"/>
        <v>8</v>
      </c>
      <c r="X72" s="260">
        <f t="shared" si="37"/>
        <v>0</v>
      </c>
      <c r="Y72" s="260">
        <f t="shared" si="37"/>
        <v>8</v>
      </c>
      <c r="Z72" s="260">
        <f t="shared" si="37"/>
        <v>8</v>
      </c>
      <c r="AA72" s="260">
        <f t="shared" si="37"/>
        <v>0</v>
      </c>
      <c r="AB72" s="260">
        <f t="shared" si="37"/>
        <v>8</v>
      </c>
      <c r="AC72" s="260">
        <f t="shared" si="37"/>
        <v>8</v>
      </c>
      <c r="AD72" s="260">
        <f t="shared" si="37"/>
        <v>0</v>
      </c>
      <c r="AE72" s="260">
        <f t="shared" si="37"/>
        <v>8</v>
      </c>
      <c r="AF72" s="260">
        <f t="shared" si="37"/>
        <v>8</v>
      </c>
      <c r="AG72" s="260">
        <f t="shared" si="37"/>
        <v>8</v>
      </c>
      <c r="AH72" s="260">
        <f t="shared" si="37"/>
        <v>0</v>
      </c>
      <c r="AI72" s="260"/>
      <c r="AJ72" s="261">
        <f t="shared" si="34"/>
        <v>152</v>
      </c>
    </row>
    <row r="73" spans="4:36" ht="13.5">
      <c r="D73" s="259" t="str">
        <f t="shared" si="31"/>
        <v>Ｆ３</v>
      </c>
      <c r="E73" s="260">
        <f aca="true" t="shared" si="38" ref="E73:AH73">VLOOKUP(F12,$AV$19:$AW$34,2,0)</f>
        <v>0</v>
      </c>
      <c r="F73" s="260">
        <f t="shared" si="38"/>
        <v>8</v>
      </c>
      <c r="G73" s="260">
        <f t="shared" si="38"/>
        <v>8</v>
      </c>
      <c r="H73" s="260">
        <f t="shared" si="38"/>
        <v>0</v>
      </c>
      <c r="I73" s="260">
        <f t="shared" si="38"/>
        <v>8</v>
      </c>
      <c r="J73" s="260">
        <f t="shared" si="38"/>
        <v>8</v>
      </c>
      <c r="K73" s="260">
        <f t="shared" si="38"/>
        <v>0</v>
      </c>
      <c r="L73" s="260">
        <f t="shared" si="38"/>
        <v>8</v>
      </c>
      <c r="M73" s="260">
        <f t="shared" si="38"/>
        <v>8</v>
      </c>
      <c r="N73" s="260">
        <f t="shared" si="38"/>
        <v>8</v>
      </c>
      <c r="O73" s="260">
        <f t="shared" si="38"/>
        <v>8</v>
      </c>
      <c r="P73" s="260">
        <f t="shared" si="38"/>
        <v>0</v>
      </c>
      <c r="Q73" s="260">
        <f t="shared" si="38"/>
        <v>8</v>
      </c>
      <c r="R73" s="260">
        <f t="shared" si="38"/>
        <v>8</v>
      </c>
      <c r="S73" s="260">
        <f t="shared" si="38"/>
        <v>0</v>
      </c>
      <c r="T73" s="260">
        <f t="shared" si="38"/>
        <v>0</v>
      </c>
      <c r="U73" s="260">
        <f t="shared" si="38"/>
        <v>8</v>
      </c>
      <c r="V73" s="260">
        <f t="shared" si="38"/>
        <v>0</v>
      </c>
      <c r="W73" s="260">
        <f t="shared" si="38"/>
        <v>0</v>
      </c>
      <c r="X73" s="260">
        <f t="shared" si="38"/>
        <v>8</v>
      </c>
      <c r="Y73" s="260">
        <f t="shared" si="38"/>
        <v>4</v>
      </c>
      <c r="Z73" s="260">
        <f t="shared" si="38"/>
        <v>8</v>
      </c>
      <c r="AA73" s="260">
        <f t="shared" si="38"/>
        <v>8</v>
      </c>
      <c r="AB73" s="260">
        <f t="shared" si="38"/>
        <v>8</v>
      </c>
      <c r="AC73" s="260">
        <f t="shared" si="38"/>
        <v>0</v>
      </c>
      <c r="AD73" s="260">
        <f t="shared" si="38"/>
        <v>0</v>
      </c>
      <c r="AE73" s="260">
        <f t="shared" si="38"/>
        <v>8</v>
      </c>
      <c r="AF73" s="260">
        <f t="shared" si="38"/>
        <v>0</v>
      </c>
      <c r="AG73" s="260">
        <f t="shared" si="38"/>
        <v>8</v>
      </c>
      <c r="AH73" s="260">
        <f t="shared" si="38"/>
        <v>8</v>
      </c>
      <c r="AI73" s="260"/>
      <c r="AJ73" s="261">
        <f t="shared" si="34"/>
        <v>148</v>
      </c>
    </row>
    <row r="74" spans="4:36" ht="13.5">
      <c r="D74" s="259" t="str">
        <f t="shared" si="31"/>
        <v>Ｇ３</v>
      </c>
      <c r="E74" s="260">
        <f aca="true" t="shared" si="39" ref="E74:AH74">VLOOKUP(F13,$AV$19:$AW$34,2,0)</f>
        <v>0</v>
      </c>
      <c r="F74" s="260">
        <f t="shared" si="39"/>
        <v>6</v>
      </c>
      <c r="G74" s="260">
        <f t="shared" si="39"/>
        <v>4</v>
      </c>
      <c r="H74" s="260">
        <f t="shared" si="39"/>
        <v>6</v>
      </c>
      <c r="I74" s="260">
        <f t="shared" si="39"/>
        <v>0</v>
      </c>
      <c r="J74" s="260">
        <f t="shared" si="39"/>
        <v>0</v>
      </c>
      <c r="K74" s="260">
        <f t="shared" si="39"/>
        <v>4</v>
      </c>
      <c r="L74" s="260">
        <f t="shared" si="39"/>
        <v>0</v>
      </c>
      <c r="M74" s="260">
        <f t="shared" si="39"/>
        <v>8</v>
      </c>
      <c r="N74" s="260">
        <f t="shared" si="39"/>
        <v>4</v>
      </c>
      <c r="O74" s="260">
        <f t="shared" si="39"/>
        <v>6</v>
      </c>
      <c r="P74" s="260">
        <f t="shared" si="39"/>
        <v>0</v>
      </c>
      <c r="Q74" s="260">
        <f t="shared" si="39"/>
        <v>6</v>
      </c>
      <c r="R74" s="260">
        <f t="shared" si="39"/>
        <v>6</v>
      </c>
      <c r="S74" s="260">
        <f t="shared" si="39"/>
        <v>6</v>
      </c>
      <c r="T74" s="260">
        <f t="shared" si="39"/>
        <v>0</v>
      </c>
      <c r="U74" s="260">
        <f t="shared" si="39"/>
        <v>0</v>
      </c>
      <c r="V74" s="260">
        <f t="shared" si="39"/>
        <v>6</v>
      </c>
      <c r="W74" s="260">
        <f t="shared" si="39"/>
        <v>6</v>
      </c>
      <c r="X74" s="260">
        <f t="shared" si="39"/>
        <v>0</v>
      </c>
      <c r="Y74" s="260">
        <f t="shared" si="39"/>
        <v>0</v>
      </c>
      <c r="Z74" s="260">
        <f t="shared" si="39"/>
        <v>6</v>
      </c>
      <c r="AA74" s="260">
        <f t="shared" si="39"/>
        <v>6</v>
      </c>
      <c r="AB74" s="260">
        <f t="shared" si="39"/>
        <v>4</v>
      </c>
      <c r="AC74" s="260">
        <f t="shared" si="39"/>
        <v>0</v>
      </c>
      <c r="AD74" s="260">
        <f t="shared" si="39"/>
        <v>6</v>
      </c>
      <c r="AE74" s="260">
        <f t="shared" si="39"/>
        <v>4</v>
      </c>
      <c r="AF74" s="260">
        <f t="shared" si="39"/>
        <v>4</v>
      </c>
      <c r="AG74" s="260">
        <f t="shared" si="39"/>
        <v>0</v>
      </c>
      <c r="AH74" s="260">
        <f t="shared" si="39"/>
        <v>6</v>
      </c>
      <c r="AI74" s="260"/>
      <c r="AJ74" s="261">
        <f t="shared" si="34"/>
        <v>104</v>
      </c>
    </row>
    <row r="75" spans="4:36" ht="13.5">
      <c r="D75" s="259" t="str">
        <f t="shared" si="31"/>
        <v>Ｈ３</v>
      </c>
      <c r="E75" s="260">
        <f aca="true" t="shared" si="40" ref="E75:AH75">VLOOKUP(F14,$AV$19:$AW$34,2,0)</f>
        <v>6</v>
      </c>
      <c r="F75" s="260">
        <f t="shared" si="40"/>
        <v>6</v>
      </c>
      <c r="G75" s="260">
        <f t="shared" si="40"/>
        <v>0</v>
      </c>
      <c r="H75" s="260">
        <f t="shared" si="40"/>
        <v>0</v>
      </c>
      <c r="I75" s="260">
        <f t="shared" si="40"/>
        <v>6</v>
      </c>
      <c r="J75" s="260">
        <f t="shared" si="40"/>
        <v>6</v>
      </c>
      <c r="K75" s="260">
        <f t="shared" si="40"/>
        <v>6</v>
      </c>
      <c r="L75" s="260">
        <f t="shared" si="40"/>
        <v>6</v>
      </c>
      <c r="M75" s="260">
        <f t="shared" si="40"/>
        <v>0</v>
      </c>
      <c r="N75" s="260">
        <f t="shared" si="40"/>
        <v>6</v>
      </c>
      <c r="O75" s="260">
        <f t="shared" si="40"/>
        <v>6</v>
      </c>
      <c r="P75" s="260">
        <f t="shared" si="40"/>
        <v>6</v>
      </c>
      <c r="Q75" s="260">
        <f t="shared" si="40"/>
        <v>0</v>
      </c>
      <c r="R75" s="260">
        <f t="shared" si="40"/>
        <v>0</v>
      </c>
      <c r="S75" s="260">
        <f t="shared" si="40"/>
        <v>6</v>
      </c>
      <c r="T75" s="260">
        <f t="shared" si="40"/>
        <v>6</v>
      </c>
      <c r="U75" s="260">
        <f t="shared" si="40"/>
        <v>6</v>
      </c>
      <c r="V75" s="260">
        <f t="shared" si="40"/>
        <v>0</v>
      </c>
      <c r="W75" s="260">
        <f t="shared" si="40"/>
        <v>6</v>
      </c>
      <c r="X75" s="260">
        <f t="shared" si="40"/>
        <v>6</v>
      </c>
      <c r="Y75" s="260">
        <f t="shared" si="40"/>
        <v>6</v>
      </c>
      <c r="Z75" s="260">
        <f t="shared" si="40"/>
        <v>6</v>
      </c>
      <c r="AA75" s="260">
        <f t="shared" si="40"/>
        <v>0</v>
      </c>
      <c r="AB75" s="260">
        <f t="shared" si="40"/>
        <v>0</v>
      </c>
      <c r="AC75" s="260">
        <f t="shared" si="40"/>
        <v>6</v>
      </c>
      <c r="AD75" s="260">
        <f t="shared" si="40"/>
        <v>6</v>
      </c>
      <c r="AE75" s="260">
        <f t="shared" si="40"/>
        <v>0</v>
      </c>
      <c r="AF75" s="260">
        <f t="shared" si="40"/>
        <v>6</v>
      </c>
      <c r="AG75" s="260">
        <f t="shared" si="40"/>
        <v>6</v>
      </c>
      <c r="AH75" s="260">
        <f t="shared" si="40"/>
        <v>0</v>
      </c>
      <c r="AI75" s="260"/>
      <c r="AJ75" s="261">
        <f t="shared" si="34"/>
        <v>120</v>
      </c>
    </row>
    <row r="76" spans="4:36" ht="13.5">
      <c r="D76" s="259" t="str">
        <f t="shared" si="31"/>
        <v>Ｉ３</v>
      </c>
      <c r="E76" s="260">
        <f aca="true" t="shared" si="41" ref="E76:AH76">VLOOKUP(F15,$AV$19:$AW$34,2,0)</f>
        <v>0</v>
      </c>
      <c r="F76" s="260">
        <f t="shared" si="41"/>
        <v>0</v>
      </c>
      <c r="G76" s="260">
        <f t="shared" si="41"/>
        <v>4</v>
      </c>
      <c r="H76" s="260">
        <f t="shared" si="41"/>
        <v>6</v>
      </c>
      <c r="I76" s="260">
        <f t="shared" si="41"/>
        <v>0</v>
      </c>
      <c r="J76" s="260">
        <f t="shared" si="41"/>
        <v>6</v>
      </c>
      <c r="K76" s="260">
        <f t="shared" si="41"/>
        <v>4</v>
      </c>
      <c r="L76" s="260">
        <f t="shared" si="41"/>
        <v>0</v>
      </c>
      <c r="M76" s="260">
        <f t="shared" si="41"/>
        <v>8</v>
      </c>
      <c r="N76" s="260">
        <f t="shared" si="41"/>
        <v>4</v>
      </c>
      <c r="O76" s="260">
        <f t="shared" si="41"/>
        <v>0</v>
      </c>
      <c r="P76" s="260">
        <f t="shared" si="41"/>
        <v>6</v>
      </c>
      <c r="Q76" s="260">
        <f t="shared" si="41"/>
        <v>6</v>
      </c>
      <c r="R76" s="260">
        <f t="shared" si="41"/>
        <v>6</v>
      </c>
      <c r="S76" s="260">
        <f t="shared" si="41"/>
        <v>0</v>
      </c>
      <c r="T76" s="260">
        <f t="shared" si="41"/>
        <v>6</v>
      </c>
      <c r="U76" s="260">
        <f t="shared" si="41"/>
        <v>6</v>
      </c>
      <c r="V76" s="260">
        <f t="shared" si="41"/>
        <v>6</v>
      </c>
      <c r="W76" s="260">
        <f t="shared" si="41"/>
        <v>0</v>
      </c>
      <c r="X76" s="260">
        <f t="shared" si="41"/>
        <v>8</v>
      </c>
      <c r="Y76" s="260">
        <f t="shared" si="41"/>
        <v>0</v>
      </c>
      <c r="Z76" s="260">
        <f t="shared" si="41"/>
        <v>0</v>
      </c>
      <c r="AA76" s="260">
        <f t="shared" si="41"/>
        <v>6</v>
      </c>
      <c r="AB76" s="260">
        <f t="shared" si="41"/>
        <v>4</v>
      </c>
      <c r="AC76" s="260">
        <f t="shared" si="41"/>
        <v>0</v>
      </c>
      <c r="AD76" s="260">
        <f t="shared" si="41"/>
        <v>0</v>
      </c>
      <c r="AE76" s="260">
        <f t="shared" si="41"/>
        <v>4</v>
      </c>
      <c r="AF76" s="260">
        <f t="shared" si="41"/>
        <v>4</v>
      </c>
      <c r="AG76" s="260">
        <f t="shared" si="41"/>
        <v>6</v>
      </c>
      <c r="AH76" s="260">
        <f t="shared" si="41"/>
        <v>6</v>
      </c>
      <c r="AI76" s="260"/>
      <c r="AJ76" s="261">
        <f t="shared" si="34"/>
        <v>106</v>
      </c>
    </row>
  </sheetData>
  <sheetProtection/>
  <mergeCells count="44">
    <mergeCell ref="AL32:AM32"/>
    <mergeCell ref="AO32:AU32"/>
    <mergeCell ref="AL33:AM33"/>
    <mergeCell ref="AO33:AU33"/>
    <mergeCell ref="AL34:AM34"/>
    <mergeCell ref="AO34:AU34"/>
    <mergeCell ref="H49:M49"/>
    <mergeCell ref="Q49:V49"/>
    <mergeCell ref="Q37:R37"/>
    <mergeCell ref="W37:X37"/>
    <mergeCell ref="M39:N39"/>
    <mergeCell ref="AO29:AU29"/>
    <mergeCell ref="Q45:S45"/>
    <mergeCell ref="AL30:AM30"/>
    <mergeCell ref="AO30:AU30"/>
    <mergeCell ref="AL31:AM31"/>
    <mergeCell ref="W2:AN2"/>
    <mergeCell ref="W3:AN3"/>
    <mergeCell ref="E18:AJ18"/>
    <mergeCell ref="AL19:AM19"/>
    <mergeCell ref="AL22:AM22"/>
    <mergeCell ref="M41:O41"/>
    <mergeCell ref="AL29:AM29"/>
    <mergeCell ref="AL27:AM27"/>
    <mergeCell ref="AK4:AT4"/>
    <mergeCell ref="AO31:AU31"/>
    <mergeCell ref="AW4:AW5"/>
    <mergeCell ref="AL25:AM25"/>
    <mergeCell ref="AV4:AV5"/>
    <mergeCell ref="AO19:AU19"/>
    <mergeCell ref="AO23:AU23"/>
    <mergeCell ref="AL23:AM23"/>
    <mergeCell ref="AL20:AM20"/>
    <mergeCell ref="AK18:AU18"/>
    <mergeCell ref="AO24:AU24"/>
    <mergeCell ref="AO27:AU27"/>
    <mergeCell ref="AO25:AU25"/>
    <mergeCell ref="AO20:AU20"/>
    <mergeCell ref="AO21:AU21"/>
    <mergeCell ref="AO22:AU22"/>
    <mergeCell ref="AL26:AM26"/>
    <mergeCell ref="AL21:AM21"/>
    <mergeCell ref="AO26:AU26"/>
    <mergeCell ref="AL24:AM24"/>
  </mergeCells>
  <conditionalFormatting sqref="F7:AJ17">
    <cfRule type="containsText" priority="5" dxfId="2" operator="containsText" stopIfTrue="1" text="夜">
      <formula>NOT(ISERROR(SEARCH("夜",F7)))</formula>
    </cfRule>
    <cfRule type="containsText" priority="6" dxfId="1" operator="containsText" stopIfTrue="1" text="休">
      <formula>NOT(ISERROR(SEARCH("休",F7)))</formula>
    </cfRule>
    <cfRule type="containsText" priority="7" dxfId="0" operator="containsText" stopIfTrue="1" text="エ">
      <formula>NOT(ISERROR(SEARCH("エ",F7)))</formula>
    </cfRule>
  </conditionalFormatting>
  <conditionalFormatting sqref="E65:AI67">
    <cfRule type="cellIs" priority="3" dxfId="38" operator="equal" stopIfTrue="1">
      <formula>"土"</formula>
    </cfRule>
    <cfRule type="cellIs" priority="4" dxfId="39" operator="equal" stopIfTrue="1">
      <formula>"日"</formula>
    </cfRule>
  </conditionalFormatting>
  <conditionalFormatting sqref="F5:AJ5">
    <cfRule type="cellIs" priority="1" dxfId="38" operator="equal" stopIfTrue="1">
      <formula>"土"</formula>
    </cfRule>
    <cfRule type="cellIs" priority="2" dxfId="39" operator="equal" stopIfTrue="1">
      <formula>"日"</formula>
    </cfRule>
  </conditionalFormatting>
  <dataValidations count="3">
    <dataValidation allowBlank="1" showInputMessage="1" showErrorMessage="1" imeMode="on" sqref="D68:D76"/>
    <dataValidation type="list" allowBlank="1" showInputMessage="1" showErrorMessage="1" sqref="F7:AJ15">
      <formula1>$AV$19:$AV$34</formula1>
    </dataValidation>
    <dataValidation type="list" allowBlank="1" showInputMessage="1" showErrorMessage="1" sqref="F16:AJ17">
      <formula1>$AK$19:$AK$27</formula1>
    </dataValidation>
  </dataValidations>
  <printOptions horizontalCentered="1"/>
  <pageMargins left="0.3937007874015748" right="0.3937007874015748" top="0.7874015748031497" bottom="0.3937007874015748" header="0.3937007874015748" footer="0.31496062992125984"/>
  <pageSetup cellComments="asDisplayed" horizontalDpi="600" verticalDpi="600" orientation="landscape" paperSize="8" scale="88" r:id="rId1"/>
</worksheet>
</file>

<file path=xl/worksheets/sheet9.xml><?xml version="1.0" encoding="utf-8"?>
<worksheet xmlns="http://schemas.openxmlformats.org/spreadsheetml/2006/main" xmlns:r="http://schemas.openxmlformats.org/officeDocument/2006/relationships">
  <dimension ref="A1:AQ176"/>
  <sheetViews>
    <sheetView view="pageBreakPreview" zoomScaleSheetLayoutView="100" zoomScalePageLayoutView="0" workbookViewId="0" topLeftCell="A34">
      <selection activeCell="B14" sqref="B14"/>
    </sheetView>
  </sheetViews>
  <sheetFormatPr defaultColWidth="8.796875" defaultRowHeight="15"/>
  <cols>
    <col min="1" max="1" width="3" style="0" customWidth="1"/>
    <col min="2" max="2" width="12.09765625" style="0" customWidth="1"/>
    <col min="3" max="3" width="3.19921875" style="0" customWidth="1"/>
    <col min="4" max="4" width="12.19921875" style="0" customWidth="1"/>
    <col min="5" max="5" width="16.5" style="0" customWidth="1"/>
    <col min="6" max="6" width="2.69921875" style="0" customWidth="1"/>
    <col min="7" max="25" width="2.8984375" style="0" customWidth="1"/>
    <col min="26" max="26" width="3" style="0" customWidth="1"/>
    <col min="27" max="36" width="2.8984375" style="0" customWidth="1"/>
    <col min="37" max="37" width="8.3984375" style="0" customWidth="1"/>
    <col min="38" max="38" width="9.5" style="0" customWidth="1"/>
    <col min="39" max="39" width="7.8984375" style="0" customWidth="1"/>
    <col min="40" max="40" width="2.09765625" style="0" customWidth="1"/>
    <col min="42" max="45" width="4.69921875" style="0" customWidth="1"/>
  </cols>
  <sheetData>
    <row r="1" spans="1:40" ht="15">
      <c r="A1" s="1"/>
      <c r="B1" s="187" t="s">
        <v>137</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3" ht="18.75" customHeight="1">
      <c r="A2" s="1"/>
      <c r="B2" s="2" t="s">
        <v>0</v>
      </c>
      <c r="C2" s="3"/>
      <c r="D2" s="3"/>
      <c r="E2" s="3"/>
      <c r="F2" s="3"/>
      <c r="G2" s="3"/>
      <c r="H2" s="3"/>
      <c r="I2" s="3"/>
      <c r="J2" s="1"/>
      <c r="L2" s="3" t="s">
        <v>1</v>
      </c>
      <c r="M2" s="3">
        <v>26</v>
      </c>
      <c r="N2" s="3" t="s">
        <v>2</v>
      </c>
      <c r="O2" s="5">
        <v>3</v>
      </c>
      <c r="P2" s="3" t="s">
        <v>3</v>
      </c>
      <c r="Q2" s="3"/>
      <c r="S2" s="4" t="s">
        <v>4</v>
      </c>
      <c r="T2" s="3"/>
      <c r="U2" s="3"/>
      <c r="V2" s="3"/>
      <c r="W2" s="3"/>
      <c r="X2" s="3"/>
      <c r="Y2" s="1181" t="s">
        <v>5</v>
      </c>
      <c r="Z2" s="1182"/>
      <c r="AA2" s="1182"/>
      <c r="AB2" s="1182"/>
      <c r="AC2" s="1182"/>
      <c r="AD2" s="1182"/>
      <c r="AE2" s="1182"/>
      <c r="AF2" s="1182"/>
      <c r="AG2" s="1182"/>
      <c r="AH2" s="1182"/>
      <c r="AI2" s="1182"/>
      <c r="AJ2" s="1182"/>
      <c r="AK2" s="1182"/>
      <c r="AL2" s="4" t="s">
        <v>6</v>
      </c>
      <c r="AN2" s="3"/>
      <c r="AO2" s="5"/>
      <c r="AP2" s="5"/>
      <c r="AQ2" s="5"/>
    </row>
    <row r="3" spans="1:43" ht="21.75" customHeight="1">
      <c r="A3" s="1"/>
      <c r="B3" s="2"/>
      <c r="C3" s="6"/>
      <c r="D3" s="6"/>
      <c r="E3" s="3"/>
      <c r="F3" s="4" t="s">
        <v>7</v>
      </c>
      <c r="G3" s="3"/>
      <c r="H3" s="3"/>
      <c r="I3" s="3"/>
      <c r="J3" s="3"/>
      <c r="K3" s="1102">
        <v>3170100220</v>
      </c>
      <c r="L3" s="1102"/>
      <c r="M3" s="1102"/>
      <c r="N3" s="1102"/>
      <c r="O3" s="1102"/>
      <c r="P3" s="1102"/>
      <c r="Q3" s="1"/>
      <c r="S3" s="4" t="s">
        <v>38</v>
      </c>
      <c r="T3" s="3"/>
      <c r="U3" s="3"/>
      <c r="V3" s="3"/>
      <c r="W3" s="1102" t="s">
        <v>233</v>
      </c>
      <c r="X3" s="1102"/>
      <c r="Y3" s="1102"/>
      <c r="Z3" s="1102"/>
      <c r="AA3" s="1102"/>
      <c r="AB3" s="1102"/>
      <c r="AC3" s="1102"/>
      <c r="AD3" s="1102"/>
      <c r="AE3" s="1102"/>
      <c r="AF3" s="1102"/>
      <c r="AG3" s="1102"/>
      <c r="AH3" s="1102"/>
      <c r="AI3" s="1102"/>
      <c r="AJ3" s="1102"/>
      <c r="AK3" s="3"/>
      <c r="AL3" s="4" t="s">
        <v>6</v>
      </c>
      <c r="AN3" s="3"/>
      <c r="AO3" s="5"/>
      <c r="AP3" s="5"/>
      <c r="AQ3" s="5"/>
    </row>
    <row r="4" spans="1:43" ht="15.75" customHeight="1" thickBot="1">
      <c r="A4" s="1"/>
      <c r="B4" s="2"/>
      <c r="C4" s="6"/>
      <c r="D4" s="6"/>
      <c r="E4" s="3"/>
      <c r="F4" s="3"/>
      <c r="G4" s="3"/>
      <c r="H4" s="3"/>
      <c r="I4" s="3"/>
      <c r="J4" s="3"/>
      <c r="K4" s="3"/>
      <c r="L4" s="3"/>
      <c r="M4" s="3"/>
      <c r="N4" s="3"/>
      <c r="O4" s="3"/>
      <c r="P4" s="3"/>
      <c r="Q4" s="1"/>
      <c r="S4" s="4"/>
      <c r="T4" s="3"/>
      <c r="U4" s="3"/>
      <c r="V4" s="3"/>
      <c r="W4" s="3"/>
      <c r="X4" s="3"/>
      <c r="Y4" s="3"/>
      <c r="Z4" s="3"/>
      <c r="AA4" s="3"/>
      <c r="AB4" s="3"/>
      <c r="AC4" s="3"/>
      <c r="AD4" s="3"/>
      <c r="AE4" s="3"/>
      <c r="AF4" s="3"/>
      <c r="AG4" s="3"/>
      <c r="AH4" s="3"/>
      <c r="AI4" s="3"/>
      <c r="AJ4" s="3"/>
      <c r="AK4" s="3"/>
      <c r="AL4" s="3"/>
      <c r="AM4" s="4"/>
      <c r="AN4" s="3"/>
      <c r="AO4" s="5"/>
      <c r="AP4" s="5"/>
      <c r="AQ4" s="5"/>
    </row>
    <row r="5" spans="1:42" ht="18" customHeight="1">
      <c r="A5" s="1"/>
      <c r="B5" s="7" t="s">
        <v>8</v>
      </c>
      <c r="C5" s="8" t="s">
        <v>9</v>
      </c>
      <c r="D5" s="9" t="s">
        <v>10</v>
      </c>
      <c r="E5" s="10" t="s">
        <v>11</v>
      </c>
      <c r="F5" s="305">
        <v>1</v>
      </c>
      <c r="G5" s="12">
        <v>2</v>
      </c>
      <c r="H5" s="12">
        <v>3</v>
      </c>
      <c r="I5" s="12">
        <v>4</v>
      </c>
      <c r="J5" s="12">
        <v>5</v>
      </c>
      <c r="K5" s="12">
        <v>6</v>
      </c>
      <c r="L5" s="12">
        <v>7</v>
      </c>
      <c r="M5" s="12">
        <v>8</v>
      </c>
      <c r="N5" s="12">
        <v>9</v>
      </c>
      <c r="O5" s="12">
        <v>10</v>
      </c>
      <c r="P5" s="12">
        <v>11</v>
      </c>
      <c r="Q5" s="12">
        <v>12</v>
      </c>
      <c r="R5" s="12">
        <v>13</v>
      </c>
      <c r="S5" s="12">
        <v>14</v>
      </c>
      <c r="T5" s="12">
        <v>15</v>
      </c>
      <c r="U5" s="12">
        <v>16</v>
      </c>
      <c r="V5" s="12">
        <v>17</v>
      </c>
      <c r="W5" s="12">
        <v>18</v>
      </c>
      <c r="X5" s="12">
        <v>19</v>
      </c>
      <c r="Y5" s="12">
        <v>20</v>
      </c>
      <c r="Z5" s="12">
        <v>21</v>
      </c>
      <c r="AA5" s="12">
        <v>22</v>
      </c>
      <c r="AB5" s="12">
        <v>23</v>
      </c>
      <c r="AC5" s="12">
        <v>24</v>
      </c>
      <c r="AD5" s="12">
        <v>25</v>
      </c>
      <c r="AE5" s="12">
        <v>26</v>
      </c>
      <c r="AF5" s="12">
        <v>27</v>
      </c>
      <c r="AG5" s="12">
        <v>28</v>
      </c>
      <c r="AH5" s="12">
        <v>29</v>
      </c>
      <c r="AI5" s="12">
        <v>30</v>
      </c>
      <c r="AJ5" s="13">
        <v>31</v>
      </c>
      <c r="AK5" s="282" t="s">
        <v>236</v>
      </c>
      <c r="AL5" s="1184" t="s">
        <v>13</v>
      </c>
      <c r="AM5" s="3"/>
      <c r="AN5" s="5"/>
      <c r="AO5" s="5"/>
      <c r="AP5" s="5"/>
    </row>
    <row r="6" spans="1:42" ht="18" customHeight="1" thickBot="1">
      <c r="A6" s="1"/>
      <c r="B6" s="14"/>
      <c r="C6" s="15" t="s">
        <v>14</v>
      </c>
      <c r="D6" s="16"/>
      <c r="E6" s="17"/>
      <c r="F6" s="332" t="s">
        <v>189</v>
      </c>
      <c r="G6" s="332" t="s">
        <v>48</v>
      </c>
      <c r="H6" s="332" t="s">
        <v>184</v>
      </c>
      <c r="I6" s="332" t="s">
        <v>185</v>
      </c>
      <c r="J6" s="332" t="s">
        <v>186</v>
      </c>
      <c r="K6" s="332" t="s">
        <v>187</v>
      </c>
      <c r="L6" s="332" t="s">
        <v>188</v>
      </c>
      <c r="M6" s="332" t="s">
        <v>189</v>
      </c>
      <c r="N6" s="332" t="s">
        <v>48</v>
      </c>
      <c r="O6" s="332" t="s">
        <v>184</v>
      </c>
      <c r="P6" s="332" t="s">
        <v>185</v>
      </c>
      <c r="Q6" s="332" t="s">
        <v>186</v>
      </c>
      <c r="R6" s="332" t="s">
        <v>187</v>
      </c>
      <c r="S6" s="332" t="s">
        <v>188</v>
      </c>
      <c r="T6" s="332" t="s">
        <v>189</v>
      </c>
      <c r="U6" s="332" t="s">
        <v>48</v>
      </c>
      <c r="V6" s="332" t="s">
        <v>184</v>
      </c>
      <c r="W6" s="332" t="s">
        <v>185</v>
      </c>
      <c r="X6" s="332" t="s">
        <v>186</v>
      </c>
      <c r="Y6" s="332" t="s">
        <v>187</v>
      </c>
      <c r="Z6" s="332" t="s">
        <v>188</v>
      </c>
      <c r="AA6" s="332" t="s">
        <v>189</v>
      </c>
      <c r="AB6" s="332" t="s">
        <v>48</v>
      </c>
      <c r="AC6" s="332" t="s">
        <v>184</v>
      </c>
      <c r="AD6" s="332" t="s">
        <v>185</v>
      </c>
      <c r="AE6" s="332" t="s">
        <v>186</v>
      </c>
      <c r="AF6" s="332" t="s">
        <v>187</v>
      </c>
      <c r="AG6" s="332" t="s">
        <v>188</v>
      </c>
      <c r="AH6" s="332" t="s">
        <v>189</v>
      </c>
      <c r="AI6" s="332" t="s">
        <v>48</v>
      </c>
      <c r="AJ6" s="336" t="s">
        <v>184</v>
      </c>
      <c r="AK6" s="274" t="s">
        <v>15</v>
      </c>
      <c r="AL6" s="1185"/>
      <c r="AM6" s="3"/>
      <c r="AN6" s="5"/>
      <c r="AO6" s="330" t="s">
        <v>275</v>
      </c>
      <c r="AP6" s="5"/>
    </row>
    <row r="7" spans="1:42" ht="21.75" customHeight="1">
      <c r="A7" s="1"/>
      <c r="B7" s="213" t="s">
        <v>16</v>
      </c>
      <c r="C7" s="214" t="s">
        <v>201</v>
      </c>
      <c r="D7" s="284"/>
      <c r="E7" s="285" t="s">
        <v>250</v>
      </c>
      <c r="F7" s="306" t="s">
        <v>106</v>
      </c>
      <c r="G7" s="306" t="s">
        <v>106</v>
      </c>
      <c r="H7" s="214"/>
      <c r="I7" s="214"/>
      <c r="J7" s="214"/>
      <c r="K7" s="214"/>
      <c r="L7" s="214"/>
      <c r="M7" s="214" t="s">
        <v>251</v>
      </c>
      <c r="N7" s="214" t="s">
        <v>251</v>
      </c>
      <c r="O7" s="214"/>
      <c r="P7" s="214"/>
      <c r="Q7" s="214"/>
      <c r="R7" s="214"/>
      <c r="S7" s="214"/>
      <c r="T7" s="214" t="s">
        <v>251</v>
      </c>
      <c r="U7" s="214" t="s">
        <v>251</v>
      </c>
      <c r="V7" s="214"/>
      <c r="W7" s="214"/>
      <c r="X7" s="214"/>
      <c r="Y7" s="214"/>
      <c r="Z7" s="214" t="s">
        <v>251</v>
      </c>
      <c r="AA7" s="214" t="s">
        <v>251</v>
      </c>
      <c r="AB7" s="214" t="s">
        <v>251</v>
      </c>
      <c r="AC7" s="214"/>
      <c r="AD7" s="214"/>
      <c r="AE7" s="214"/>
      <c r="AF7" s="214"/>
      <c r="AG7" s="214"/>
      <c r="AH7" s="214" t="s">
        <v>251</v>
      </c>
      <c r="AI7" s="214" t="s">
        <v>251</v>
      </c>
      <c r="AJ7" s="286"/>
      <c r="AK7" s="302">
        <f>AO7*8</f>
        <v>160</v>
      </c>
      <c r="AL7" s="287"/>
      <c r="AM7" s="3"/>
      <c r="AN7" s="5"/>
      <c r="AO7" s="331">
        <f>COUNTIF(F7:AJ7,"")</f>
        <v>20</v>
      </c>
      <c r="AP7" s="5"/>
    </row>
    <row r="8" spans="1:42" ht="21.75" customHeight="1" thickBot="1">
      <c r="A8" s="1"/>
      <c r="B8" s="308"/>
      <c r="C8" s="309"/>
      <c r="D8" s="310"/>
      <c r="E8" s="311"/>
      <c r="F8" s="312"/>
      <c r="G8" s="313"/>
      <c r="H8" s="313"/>
      <c r="I8" s="313"/>
      <c r="J8" s="313"/>
      <c r="K8" s="313"/>
      <c r="L8" s="313"/>
      <c r="M8" s="313"/>
      <c r="N8" s="313"/>
      <c r="O8" s="313"/>
      <c r="P8" s="313"/>
      <c r="Q8" s="313"/>
      <c r="R8" s="313"/>
      <c r="S8" s="313"/>
      <c r="T8" s="313"/>
      <c r="U8" s="313"/>
      <c r="V8" s="313"/>
      <c r="W8" s="313"/>
      <c r="X8" s="313"/>
      <c r="Y8" s="313"/>
      <c r="Z8" s="313"/>
      <c r="AA8" s="313"/>
      <c r="AB8" s="313"/>
      <c r="AC8" s="313"/>
      <c r="AD8" s="313"/>
      <c r="AE8" s="313"/>
      <c r="AF8" s="313"/>
      <c r="AG8" s="313"/>
      <c r="AH8" s="313"/>
      <c r="AI8" s="313"/>
      <c r="AJ8" s="337"/>
      <c r="AK8" s="301">
        <f>AO8*2</f>
        <v>0</v>
      </c>
      <c r="AL8" s="300"/>
      <c r="AM8" s="3"/>
      <c r="AN8" s="5"/>
      <c r="AO8" s="331"/>
      <c r="AP8" s="5"/>
    </row>
    <row r="9" spans="1:42" ht="21.75" customHeight="1" thickBot="1">
      <c r="A9" s="1"/>
      <c r="B9" s="1193" t="s">
        <v>242</v>
      </c>
      <c r="C9" s="1194"/>
      <c r="D9" s="1194"/>
      <c r="E9" s="1194"/>
      <c r="F9" s="1194"/>
      <c r="G9" s="1194"/>
      <c r="H9" s="1194"/>
      <c r="I9" s="1194"/>
      <c r="J9" s="1194"/>
      <c r="K9" s="1194"/>
      <c r="L9" s="1194"/>
      <c r="M9" s="1194"/>
      <c r="N9" s="1194"/>
      <c r="O9" s="1194"/>
      <c r="P9" s="1194"/>
      <c r="Q9" s="1194"/>
      <c r="R9" s="1194"/>
      <c r="S9" s="1194"/>
      <c r="T9" s="1194"/>
      <c r="U9" s="1194"/>
      <c r="V9" s="1194"/>
      <c r="W9" s="1194"/>
      <c r="X9" s="1194"/>
      <c r="Y9" s="1194"/>
      <c r="Z9" s="1194"/>
      <c r="AA9" s="1194"/>
      <c r="AB9" s="1194"/>
      <c r="AC9" s="1194"/>
      <c r="AD9" s="1194"/>
      <c r="AE9" s="1194"/>
      <c r="AF9" s="1194"/>
      <c r="AG9" s="1194"/>
      <c r="AH9" s="1194"/>
      <c r="AI9" s="1194"/>
      <c r="AJ9" s="1194"/>
      <c r="AK9" s="36">
        <f>SUM(AK7)</f>
        <v>160</v>
      </c>
      <c r="AL9" s="283"/>
      <c r="AM9" s="3"/>
      <c r="AN9" s="5"/>
      <c r="AO9" s="331"/>
      <c r="AP9" s="5"/>
    </row>
    <row r="10" spans="1:42" ht="21" customHeight="1">
      <c r="A10" s="1"/>
      <c r="B10" s="213" t="s">
        <v>17</v>
      </c>
      <c r="C10" s="286" t="s">
        <v>161</v>
      </c>
      <c r="D10" s="350" t="s">
        <v>280</v>
      </c>
      <c r="E10" s="285" t="s">
        <v>252</v>
      </c>
      <c r="F10" s="347"/>
      <c r="G10" s="333"/>
      <c r="H10" s="333" t="s">
        <v>253</v>
      </c>
      <c r="I10" s="333"/>
      <c r="J10" s="333"/>
      <c r="K10" s="333" t="s">
        <v>253</v>
      </c>
      <c r="L10" s="333"/>
      <c r="M10" s="333"/>
      <c r="N10" s="333"/>
      <c r="O10" s="333" t="s">
        <v>253</v>
      </c>
      <c r="P10" s="333"/>
      <c r="Q10" s="333"/>
      <c r="R10" s="333" t="s">
        <v>253</v>
      </c>
      <c r="S10" s="333"/>
      <c r="T10" s="333"/>
      <c r="U10" s="333"/>
      <c r="V10" s="333" t="s">
        <v>253</v>
      </c>
      <c r="W10" s="333"/>
      <c r="X10" s="333"/>
      <c r="Y10" s="333" t="s">
        <v>253</v>
      </c>
      <c r="Z10" s="333"/>
      <c r="AA10" s="333"/>
      <c r="AB10" s="333"/>
      <c r="AC10" s="333" t="s">
        <v>253</v>
      </c>
      <c r="AD10" s="333"/>
      <c r="AE10" s="333"/>
      <c r="AF10" s="333" t="s">
        <v>253</v>
      </c>
      <c r="AG10" s="333"/>
      <c r="AH10" s="333"/>
      <c r="AI10" s="333"/>
      <c r="AJ10" s="338" t="s">
        <v>253</v>
      </c>
      <c r="AK10" s="302">
        <f>AO10*2</f>
        <v>18</v>
      </c>
      <c r="AL10" s="1191" t="s">
        <v>12</v>
      </c>
      <c r="AM10" s="3"/>
      <c r="AN10" s="5"/>
      <c r="AO10" s="331">
        <f>COUNTIF(F10:AJ10,"診察")</f>
        <v>9</v>
      </c>
      <c r="AP10" s="5"/>
    </row>
    <row r="11" spans="1:42" ht="21" customHeight="1">
      <c r="A11" s="1"/>
      <c r="B11" s="210"/>
      <c r="C11" s="334" t="s">
        <v>161</v>
      </c>
      <c r="D11" s="351" t="s">
        <v>276</v>
      </c>
      <c r="E11" s="349" t="s">
        <v>279</v>
      </c>
      <c r="F11" s="307"/>
      <c r="G11" s="304"/>
      <c r="H11" s="304"/>
      <c r="I11" s="304"/>
      <c r="J11" s="304"/>
      <c r="K11" s="304"/>
      <c r="L11" s="304" t="s">
        <v>253</v>
      </c>
      <c r="M11" s="304"/>
      <c r="N11" s="304"/>
      <c r="O11" s="304"/>
      <c r="P11" s="304"/>
      <c r="Q11" s="304"/>
      <c r="R11" s="304"/>
      <c r="S11" s="304"/>
      <c r="T11" s="304"/>
      <c r="U11" s="304"/>
      <c r="V11" s="304"/>
      <c r="W11" s="304"/>
      <c r="X11" s="304"/>
      <c r="Y11" s="304"/>
      <c r="Z11" s="304" t="s">
        <v>253</v>
      </c>
      <c r="AA11" s="304"/>
      <c r="AB11" s="304"/>
      <c r="AC11" s="304"/>
      <c r="AD11" s="304"/>
      <c r="AE11" s="304"/>
      <c r="AF11" s="304"/>
      <c r="AG11" s="304"/>
      <c r="AH11" s="304"/>
      <c r="AI11" s="304"/>
      <c r="AJ11" s="339"/>
      <c r="AK11" s="303">
        <f>AO11*2</f>
        <v>4</v>
      </c>
      <c r="AL11" s="1191"/>
      <c r="AM11" s="3"/>
      <c r="AN11" s="5"/>
      <c r="AO11" s="331">
        <f>COUNTIF(F11:AJ11,"診察")</f>
        <v>2</v>
      </c>
      <c r="AP11" s="5"/>
    </row>
    <row r="12" spans="1:42" ht="21.75" customHeight="1" thickBot="1">
      <c r="A12" s="1"/>
      <c r="B12" s="308"/>
      <c r="C12" s="335" t="s">
        <v>161</v>
      </c>
      <c r="D12" s="352" t="s">
        <v>277</v>
      </c>
      <c r="E12" s="342" t="s">
        <v>278</v>
      </c>
      <c r="F12" s="348"/>
      <c r="G12" s="309"/>
      <c r="H12" s="309"/>
      <c r="I12" s="309"/>
      <c r="J12" s="309"/>
      <c r="K12" s="309"/>
      <c r="L12" s="309"/>
      <c r="M12" s="309"/>
      <c r="N12" s="309"/>
      <c r="O12" s="309"/>
      <c r="P12" s="309"/>
      <c r="Q12" s="309"/>
      <c r="R12" s="309"/>
      <c r="S12" s="313" t="s">
        <v>253</v>
      </c>
      <c r="T12" s="309"/>
      <c r="U12" s="309"/>
      <c r="V12" s="309"/>
      <c r="W12" s="309"/>
      <c r="X12" s="309"/>
      <c r="Y12" s="309"/>
      <c r="Z12" s="309"/>
      <c r="AA12" s="309"/>
      <c r="AB12" s="309"/>
      <c r="AC12" s="309"/>
      <c r="AD12" s="309"/>
      <c r="AE12" s="309"/>
      <c r="AF12" s="309"/>
      <c r="AG12" s="313" t="s">
        <v>253</v>
      </c>
      <c r="AH12" s="309"/>
      <c r="AI12" s="309"/>
      <c r="AJ12" s="335"/>
      <c r="AK12" s="301">
        <f>AO12*2</f>
        <v>4</v>
      </c>
      <c r="AL12" s="1191"/>
      <c r="AM12" s="3"/>
      <c r="AN12" s="5"/>
      <c r="AO12" s="331">
        <f>COUNTIF(F12:AJ12,"診察")</f>
        <v>2</v>
      </c>
      <c r="AP12" s="5"/>
    </row>
    <row r="13" spans="1:42" ht="21.75" customHeight="1" thickBot="1">
      <c r="A13" s="1"/>
      <c r="B13" s="1193" t="s">
        <v>243</v>
      </c>
      <c r="C13" s="1194"/>
      <c r="D13" s="1194"/>
      <c r="E13" s="1194"/>
      <c r="F13" s="1194"/>
      <c r="G13" s="1194"/>
      <c r="H13" s="1194"/>
      <c r="I13" s="1194"/>
      <c r="J13" s="1194"/>
      <c r="K13" s="1194"/>
      <c r="L13" s="1194"/>
      <c r="M13" s="1194"/>
      <c r="N13" s="1194"/>
      <c r="O13" s="1194"/>
      <c r="P13" s="1194"/>
      <c r="Q13" s="1194"/>
      <c r="R13" s="1194"/>
      <c r="S13" s="1194"/>
      <c r="T13" s="1194"/>
      <c r="U13" s="1194"/>
      <c r="V13" s="1194"/>
      <c r="W13" s="1194"/>
      <c r="X13" s="1194"/>
      <c r="Y13" s="1194"/>
      <c r="Z13" s="1194"/>
      <c r="AA13" s="1194"/>
      <c r="AB13" s="1194"/>
      <c r="AC13" s="1194"/>
      <c r="AD13" s="1194"/>
      <c r="AE13" s="1194"/>
      <c r="AF13" s="1194"/>
      <c r="AG13" s="1194"/>
      <c r="AH13" s="1194"/>
      <c r="AI13" s="1194"/>
      <c r="AJ13" s="1194"/>
      <c r="AK13" s="36">
        <f>SUM(AK10:AK12)</f>
        <v>26</v>
      </c>
      <c r="AL13" s="1192"/>
      <c r="AM13" s="3"/>
      <c r="AN13" s="5"/>
      <c r="AO13" s="331"/>
      <c r="AP13" s="5"/>
    </row>
    <row r="14" spans="1:42" ht="21.75" customHeight="1">
      <c r="A14" s="1"/>
      <c r="B14" s="314" t="s">
        <v>254</v>
      </c>
      <c r="C14" s="214" t="s">
        <v>152</v>
      </c>
      <c r="D14" s="215" t="s">
        <v>79</v>
      </c>
      <c r="E14" s="216" t="s">
        <v>255</v>
      </c>
      <c r="F14" s="344" t="s">
        <v>106</v>
      </c>
      <c r="G14" s="320" t="s">
        <v>106</v>
      </c>
      <c r="H14" s="315"/>
      <c r="I14" s="316" t="s">
        <v>256</v>
      </c>
      <c r="J14" s="315"/>
      <c r="K14" s="315"/>
      <c r="L14" s="315"/>
      <c r="M14" s="315"/>
      <c r="N14" s="315" t="s">
        <v>251</v>
      </c>
      <c r="O14" s="315"/>
      <c r="P14" s="315"/>
      <c r="Q14" s="315"/>
      <c r="R14" s="315"/>
      <c r="S14" s="315"/>
      <c r="T14" s="315" t="s">
        <v>251</v>
      </c>
      <c r="U14" s="315" t="s">
        <v>251</v>
      </c>
      <c r="V14" s="315"/>
      <c r="W14" s="315"/>
      <c r="X14" s="315"/>
      <c r="Y14" s="315"/>
      <c r="Z14" s="315" t="s">
        <v>251</v>
      </c>
      <c r="AA14" s="315" t="s">
        <v>251</v>
      </c>
      <c r="AB14" s="315" t="s">
        <v>251</v>
      </c>
      <c r="AC14" s="315"/>
      <c r="AD14" s="315"/>
      <c r="AE14" s="315"/>
      <c r="AF14" s="315"/>
      <c r="AG14" s="315"/>
      <c r="AH14" s="315" t="s">
        <v>251</v>
      </c>
      <c r="AI14" s="315" t="s">
        <v>251</v>
      </c>
      <c r="AJ14" s="315"/>
      <c r="AK14" s="302">
        <f>AO14*8*0.8</f>
        <v>128</v>
      </c>
      <c r="AL14" s="317">
        <f>AK14/$J$40</f>
        <v>0.8</v>
      </c>
      <c r="AM14" s="3"/>
      <c r="AN14" s="5"/>
      <c r="AO14" s="331">
        <f>COUNTIF(F14:AJ14,"")</f>
        <v>20</v>
      </c>
      <c r="AP14" s="5"/>
    </row>
    <row r="15" spans="1:42" ht="21.75" customHeight="1">
      <c r="A15" s="1"/>
      <c r="B15" s="318" t="s">
        <v>257</v>
      </c>
      <c r="C15" s="208" t="s">
        <v>152</v>
      </c>
      <c r="D15" s="209" t="s">
        <v>258</v>
      </c>
      <c r="E15" s="319" t="s">
        <v>259</v>
      </c>
      <c r="F15" s="345"/>
      <c r="G15" s="320" t="s">
        <v>106</v>
      </c>
      <c r="H15" s="320"/>
      <c r="I15" s="320"/>
      <c r="J15" s="321" t="s">
        <v>256</v>
      </c>
      <c r="K15" s="320"/>
      <c r="L15" s="320"/>
      <c r="M15" s="320" t="s">
        <v>251</v>
      </c>
      <c r="N15" s="320" t="s">
        <v>251</v>
      </c>
      <c r="O15" s="320"/>
      <c r="P15" s="320"/>
      <c r="Q15" s="320"/>
      <c r="R15" s="320"/>
      <c r="S15" s="320"/>
      <c r="T15" s="320" t="s">
        <v>251</v>
      </c>
      <c r="U15" s="320"/>
      <c r="V15" s="320"/>
      <c r="W15" s="320"/>
      <c r="X15" s="321" t="s">
        <v>256</v>
      </c>
      <c r="Y15" s="320"/>
      <c r="Z15" s="320" t="s">
        <v>251</v>
      </c>
      <c r="AA15" s="320" t="s">
        <v>251</v>
      </c>
      <c r="AB15" s="320" t="s">
        <v>251</v>
      </c>
      <c r="AC15" s="320"/>
      <c r="AD15" s="320"/>
      <c r="AE15" s="320"/>
      <c r="AF15" s="320"/>
      <c r="AG15" s="320"/>
      <c r="AH15" s="320" t="s">
        <v>251</v>
      </c>
      <c r="AI15" s="320" t="s">
        <v>251</v>
      </c>
      <c r="AJ15" s="320"/>
      <c r="AK15" s="303">
        <f>AO15*8</f>
        <v>160</v>
      </c>
      <c r="AL15" s="322">
        <f>AK15/$J$40</f>
        <v>1</v>
      </c>
      <c r="AM15" s="3"/>
      <c r="AN15" s="5"/>
      <c r="AO15" s="331">
        <f>COUNTIF(F15:AJ15,"")</f>
        <v>20</v>
      </c>
      <c r="AP15" s="5"/>
    </row>
    <row r="16" spans="1:42" ht="21.75" customHeight="1" thickBot="1">
      <c r="A16" s="1"/>
      <c r="B16" s="340" t="s">
        <v>260</v>
      </c>
      <c r="C16" s="309" t="s">
        <v>152</v>
      </c>
      <c r="D16" s="341" t="s">
        <v>79</v>
      </c>
      <c r="E16" s="342" t="s">
        <v>261</v>
      </c>
      <c r="F16" s="346" t="s">
        <v>106</v>
      </c>
      <c r="G16" s="329" t="s">
        <v>106</v>
      </c>
      <c r="H16" s="329"/>
      <c r="I16" s="329"/>
      <c r="J16" s="329"/>
      <c r="K16" s="329"/>
      <c r="L16" s="329"/>
      <c r="M16" s="329" t="s">
        <v>251</v>
      </c>
      <c r="N16" s="329" t="s">
        <v>251</v>
      </c>
      <c r="O16" s="329"/>
      <c r="P16" s="329"/>
      <c r="Q16" s="329"/>
      <c r="R16" s="329"/>
      <c r="S16" s="329"/>
      <c r="T16" s="329" t="s">
        <v>251</v>
      </c>
      <c r="U16" s="329" t="s">
        <v>251</v>
      </c>
      <c r="V16" s="329"/>
      <c r="W16" s="329"/>
      <c r="X16" s="329"/>
      <c r="Y16" s="329"/>
      <c r="Z16" s="329" t="s">
        <v>251</v>
      </c>
      <c r="AA16" s="329" t="s">
        <v>251</v>
      </c>
      <c r="AB16" s="329"/>
      <c r="AC16" s="329"/>
      <c r="AD16" s="329" t="s">
        <v>256</v>
      </c>
      <c r="AE16" s="329"/>
      <c r="AF16" s="329"/>
      <c r="AG16" s="329"/>
      <c r="AH16" s="329" t="s">
        <v>251</v>
      </c>
      <c r="AI16" s="329" t="s">
        <v>251</v>
      </c>
      <c r="AJ16" s="329"/>
      <c r="AK16" s="301">
        <f>AO16*8*0.2</f>
        <v>32</v>
      </c>
      <c r="AL16" s="343">
        <f>AK16/$J$40</f>
        <v>0.2</v>
      </c>
      <c r="AM16" s="3"/>
      <c r="AN16" s="5"/>
      <c r="AO16" s="331">
        <f>COUNTIF(F16:AJ16,"")</f>
        <v>20</v>
      </c>
      <c r="AP16" s="5"/>
    </row>
    <row r="17" spans="1:42" ht="21.75" customHeight="1" thickBot="1">
      <c r="A17" s="1"/>
      <c r="B17" s="1193" t="s">
        <v>244</v>
      </c>
      <c r="C17" s="1194"/>
      <c r="D17" s="1194"/>
      <c r="E17" s="1194"/>
      <c r="F17" s="1194"/>
      <c r="G17" s="1194"/>
      <c r="H17" s="1194"/>
      <c r="I17" s="1194"/>
      <c r="J17" s="1194"/>
      <c r="K17" s="1194"/>
      <c r="L17" s="1194"/>
      <c r="M17" s="1194"/>
      <c r="N17" s="1194"/>
      <c r="O17" s="1194"/>
      <c r="P17" s="1194"/>
      <c r="Q17" s="1194"/>
      <c r="R17" s="1194"/>
      <c r="S17" s="1194"/>
      <c r="T17" s="1194"/>
      <c r="U17" s="1194"/>
      <c r="V17" s="1194"/>
      <c r="W17" s="1194"/>
      <c r="X17" s="1194"/>
      <c r="Y17" s="1194"/>
      <c r="Z17" s="1194"/>
      <c r="AA17" s="1194"/>
      <c r="AB17" s="1194"/>
      <c r="AC17" s="1194"/>
      <c r="AD17" s="1194"/>
      <c r="AE17" s="1194"/>
      <c r="AF17" s="1194"/>
      <c r="AG17" s="1194"/>
      <c r="AH17" s="1194"/>
      <c r="AI17" s="1194"/>
      <c r="AJ17" s="1194"/>
      <c r="AK17" s="360">
        <f>SUM(AK14:AK16)</f>
        <v>320</v>
      </c>
      <c r="AL17" s="361">
        <f>SUM(AL14:AL16)</f>
        <v>2</v>
      </c>
      <c r="AM17" s="3"/>
      <c r="AN17" s="5"/>
      <c r="AO17" s="331"/>
      <c r="AP17" s="5"/>
    </row>
    <row r="18" spans="1:42" ht="21.75" customHeight="1">
      <c r="A18" s="1"/>
      <c r="B18" s="323" t="s">
        <v>262</v>
      </c>
      <c r="C18" s="214" t="s">
        <v>152</v>
      </c>
      <c r="D18" s="215" t="s">
        <v>231</v>
      </c>
      <c r="E18" s="324" t="s">
        <v>263</v>
      </c>
      <c r="F18" s="327" t="s">
        <v>106</v>
      </c>
      <c r="G18" s="321" t="s">
        <v>256</v>
      </c>
      <c r="H18" s="316"/>
      <c r="I18" s="316"/>
      <c r="J18" s="316"/>
      <c r="K18" s="316"/>
      <c r="L18" s="316"/>
      <c r="M18" s="316" t="s">
        <v>251</v>
      </c>
      <c r="N18" s="316" t="s">
        <v>251</v>
      </c>
      <c r="O18" s="316"/>
      <c r="P18" s="316"/>
      <c r="Q18" s="316"/>
      <c r="R18" s="316"/>
      <c r="S18" s="316" t="s">
        <v>251</v>
      </c>
      <c r="T18" s="316" t="s">
        <v>264</v>
      </c>
      <c r="U18" s="316" t="s">
        <v>251</v>
      </c>
      <c r="V18" s="316"/>
      <c r="W18" s="316"/>
      <c r="X18" s="316"/>
      <c r="Y18" s="316"/>
      <c r="Z18" s="316" t="s">
        <v>251</v>
      </c>
      <c r="AA18" s="316" t="s">
        <v>251</v>
      </c>
      <c r="AB18" s="316" t="s">
        <v>251</v>
      </c>
      <c r="AC18" s="316"/>
      <c r="AD18" s="316"/>
      <c r="AE18" s="316"/>
      <c r="AF18" s="316"/>
      <c r="AG18" s="316"/>
      <c r="AH18" s="316" t="s">
        <v>251</v>
      </c>
      <c r="AI18" s="316" t="s">
        <v>251</v>
      </c>
      <c r="AJ18" s="353"/>
      <c r="AK18" s="302">
        <f>AO18*8*0.5</f>
        <v>76</v>
      </c>
      <c r="AL18" s="317">
        <f>AK18/$J$40</f>
        <v>0.475</v>
      </c>
      <c r="AM18" s="3"/>
      <c r="AN18" s="5"/>
      <c r="AO18" s="331">
        <f>COUNTIF(F18:AJ18,"")</f>
        <v>19</v>
      </c>
      <c r="AP18" s="5"/>
    </row>
    <row r="19" spans="1:42" ht="21.75" customHeight="1">
      <c r="A19" s="1"/>
      <c r="B19" s="325" t="s">
        <v>265</v>
      </c>
      <c r="C19" s="211" t="s">
        <v>152</v>
      </c>
      <c r="D19" s="212" t="s">
        <v>231</v>
      </c>
      <c r="E19" s="319" t="s">
        <v>255</v>
      </c>
      <c r="F19" s="354" t="s">
        <v>106</v>
      </c>
      <c r="G19" s="321" t="s">
        <v>106</v>
      </c>
      <c r="H19" s="321"/>
      <c r="I19" s="321" t="s">
        <v>256</v>
      </c>
      <c r="J19" s="321"/>
      <c r="K19" s="321"/>
      <c r="L19" s="321"/>
      <c r="M19" s="321"/>
      <c r="N19" s="321" t="s">
        <v>251</v>
      </c>
      <c r="O19" s="321"/>
      <c r="P19" s="321"/>
      <c r="Q19" s="321"/>
      <c r="R19" s="321"/>
      <c r="S19" s="321"/>
      <c r="T19" s="321" t="s">
        <v>251</v>
      </c>
      <c r="U19" s="321" t="s">
        <v>251</v>
      </c>
      <c r="V19" s="321"/>
      <c r="W19" s="321"/>
      <c r="X19" s="321"/>
      <c r="Y19" s="321"/>
      <c r="Z19" s="321" t="s">
        <v>251</v>
      </c>
      <c r="AA19" s="321" t="s">
        <v>251</v>
      </c>
      <c r="AB19" s="321" t="s">
        <v>251</v>
      </c>
      <c r="AC19" s="321"/>
      <c r="AD19" s="321"/>
      <c r="AE19" s="321"/>
      <c r="AF19" s="321"/>
      <c r="AG19" s="321"/>
      <c r="AH19" s="321" t="s">
        <v>251</v>
      </c>
      <c r="AI19" s="321" t="s">
        <v>251</v>
      </c>
      <c r="AJ19" s="355"/>
      <c r="AK19" s="303">
        <f>AO19*8*0.2</f>
        <v>32</v>
      </c>
      <c r="AL19" s="322">
        <f>AK19/$J$40</f>
        <v>0.2</v>
      </c>
      <c r="AM19" s="3"/>
      <c r="AN19" s="5"/>
      <c r="AO19" s="331">
        <f>COUNTIF(F19:AJ19,"")</f>
        <v>20</v>
      </c>
      <c r="AP19" s="5"/>
    </row>
    <row r="20" spans="1:42" ht="21.75" customHeight="1">
      <c r="A20" s="1"/>
      <c r="B20" s="325" t="s">
        <v>266</v>
      </c>
      <c r="C20" s="211" t="s">
        <v>152</v>
      </c>
      <c r="D20" s="212" t="s">
        <v>231</v>
      </c>
      <c r="E20" s="319" t="s">
        <v>267</v>
      </c>
      <c r="F20" s="354" t="s">
        <v>106</v>
      </c>
      <c r="G20" s="321" t="s">
        <v>106</v>
      </c>
      <c r="H20" s="321"/>
      <c r="I20" s="321"/>
      <c r="J20" s="321"/>
      <c r="K20" s="321"/>
      <c r="L20" s="321"/>
      <c r="M20" s="321" t="s">
        <v>251</v>
      </c>
      <c r="N20" s="321" t="s">
        <v>251</v>
      </c>
      <c r="O20" s="321"/>
      <c r="P20" s="321"/>
      <c r="Q20" s="321"/>
      <c r="R20" s="321"/>
      <c r="S20" s="321"/>
      <c r="T20" s="321" t="s">
        <v>251</v>
      </c>
      <c r="U20" s="321" t="s">
        <v>251</v>
      </c>
      <c r="V20" s="321"/>
      <c r="W20" s="321"/>
      <c r="X20" s="321"/>
      <c r="Y20" s="321"/>
      <c r="Z20" s="321" t="s">
        <v>251</v>
      </c>
      <c r="AA20" s="321" t="s">
        <v>251</v>
      </c>
      <c r="AB20" s="321"/>
      <c r="AC20" s="321"/>
      <c r="AD20" s="321" t="s">
        <v>256</v>
      </c>
      <c r="AE20" s="321"/>
      <c r="AF20" s="321"/>
      <c r="AG20" s="321"/>
      <c r="AH20" s="321" t="s">
        <v>251</v>
      </c>
      <c r="AI20" s="321" t="s">
        <v>251</v>
      </c>
      <c r="AJ20" s="355"/>
      <c r="AK20" s="303">
        <f>AO20*8*0.8</f>
        <v>128</v>
      </c>
      <c r="AL20" s="322">
        <f>AK20/$J$40</f>
        <v>0.8</v>
      </c>
      <c r="AM20" s="3"/>
      <c r="AN20" s="5"/>
      <c r="AO20" s="331">
        <f>COUNTIF(F20:AJ20,"")</f>
        <v>20</v>
      </c>
      <c r="AP20" s="5"/>
    </row>
    <row r="21" spans="1:42" ht="21.75" customHeight="1" thickBot="1">
      <c r="A21" s="1"/>
      <c r="B21" s="357" t="s">
        <v>268</v>
      </c>
      <c r="C21" s="309" t="s">
        <v>152</v>
      </c>
      <c r="D21" s="341" t="s">
        <v>231</v>
      </c>
      <c r="E21" s="342" t="s">
        <v>269</v>
      </c>
      <c r="F21" s="328" t="s">
        <v>106</v>
      </c>
      <c r="G21" s="329" t="s">
        <v>270</v>
      </c>
      <c r="H21" s="329" t="s">
        <v>270</v>
      </c>
      <c r="I21" s="329" t="s">
        <v>270</v>
      </c>
      <c r="J21" s="329" t="s">
        <v>270</v>
      </c>
      <c r="K21" s="329" t="s">
        <v>270</v>
      </c>
      <c r="L21" s="329" t="s">
        <v>251</v>
      </c>
      <c r="M21" s="329" t="s">
        <v>251</v>
      </c>
      <c r="N21" s="329" t="s">
        <v>270</v>
      </c>
      <c r="O21" s="329" t="s">
        <v>270</v>
      </c>
      <c r="P21" s="358"/>
      <c r="Q21" s="358" t="s">
        <v>270</v>
      </c>
      <c r="R21" s="358" t="s">
        <v>270</v>
      </c>
      <c r="S21" s="358" t="s">
        <v>251</v>
      </c>
      <c r="T21" s="358" t="s">
        <v>251</v>
      </c>
      <c r="U21" s="358"/>
      <c r="V21" s="358" t="s">
        <v>270</v>
      </c>
      <c r="W21" s="358" t="s">
        <v>270</v>
      </c>
      <c r="X21" s="358" t="s">
        <v>270</v>
      </c>
      <c r="Y21" s="358"/>
      <c r="Z21" s="329" t="s">
        <v>251</v>
      </c>
      <c r="AA21" s="329" t="s">
        <v>251</v>
      </c>
      <c r="AB21" s="329" t="s">
        <v>251</v>
      </c>
      <c r="AC21" s="329" t="s">
        <v>270</v>
      </c>
      <c r="AD21" s="329" t="s">
        <v>270</v>
      </c>
      <c r="AE21" s="329" t="s">
        <v>270</v>
      </c>
      <c r="AF21" s="329" t="s">
        <v>270</v>
      </c>
      <c r="AG21" s="329"/>
      <c r="AH21" s="329" t="s">
        <v>251</v>
      </c>
      <c r="AI21" s="329" t="s">
        <v>251</v>
      </c>
      <c r="AJ21" s="359"/>
      <c r="AK21" s="301">
        <f>AO21*8*0.5</f>
        <v>20</v>
      </c>
      <c r="AL21" s="343">
        <f>AK21/$J$40</f>
        <v>0.125</v>
      </c>
      <c r="AM21" s="3"/>
      <c r="AN21" s="5"/>
      <c r="AO21" s="331">
        <f>COUNTIF(F21:AJ21,"")</f>
        <v>5</v>
      </c>
      <c r="AP21" s="5"/>
    </row>
    <row r="22" spans="1:42" ht="21.75" customHeight="1" thickBot="1">
      <c r="A22" s="1"/>
      <c r="B22" s="1193" t="s">
        <v>245</v>
      </c>
      <c r="C22" s="1194"/>
      <c r="D22" s="1194"/>
      <c r="E22" s="1194"/>
      <c r="F22" s="1194"/>
      <c r="G22" s="1194"/>
      <c r="H22" s="1194"/>
      <c r="I22" s="1194"/>
      <c r="J22" s="1194"/>
      <c r="K22" s="1194"/>
      <c r="L22" s="1194"/>
      <c r="M22" s="1194"/>
      <c r="N22" s="1194"/>
      <c r="O22" s="1194"/>
      <c r="P22" s="1194"/>
      <c r="Q22" s="1194"/>
      <c r="R22" s="1194"/>
      <c r="S22" s="1194"/>
      <c r="T22" s="1194"/>
      <c r="U22" s="1194"/>
      <c r="V22" s="1194"/>
      <c r="W22" s="1194"/>
      <c r="X22" s="1194"/>
      <c r="Y22" s="1194"/>
      <c r="Z22" s="1194"/>
      <c r="AA22" s="1194"/>
      <c r="AB22" s="1194"/>
      <c r="AC22" s="1194"/>
      <c r="AD22" s="1194"/>
      <c r="AE22" s="1194"/>
      <c r="AF22" s="1194"/>
      <c r="AG22" s="1194"/>
      <c r="AH22" s="1194"/>
      <c r="AI22" s="1194"/>
      <c r="AJ22" s="1194"/>
      <c r="AK22" s="362">
        <f>SUM(AK18:AK21)</f>
        <v>256</v>
      </c>
      <c r="AL22" s="356">
        <f>AK22/$J$40</f>
        <v>1.6</v>
      </c>
      <c r="AM22" s="3"/>
      <c r="AN22" s="5"/>
      <c r="AO22" s="331"/>
      <c r="AP22" s="5"/>
    </row>
    <row r="23" spans="1:42" ht="21.75" customHeight="1">
      <c r="A23" s="1"/>
      <c r="B23" s="213" t="s">
        <v>271</v>
      </c>
      <c r="C23" s="214" t="s">
        <v>152</v>
      </c>
      <c r="D23" s="215" t="s">
        <v>271</v>
      </c>
      <c r="E23" s="216" t="s">
        <v>272</v>
      </c>
      <c r="F23" s="363" t="s">
        <v>106</v>
      </c>
      <c r="G23" s="316" t="s">
        <v>106</v>
      </c>
      <c r="H23" s="316"/>
      <c r="I23" s="316"/>
      <c r="J23" s="316"/>
      <c r="K23" s="316"/>
      <c r="L23" s="316"/>
      <c r="M23" s="316" t="s">
        <v>251</v>
      </c>
      <c r="N23" s="316" t="s">
        <v>251</v>
      </c>
      <c r="O23" s="316"/>
      <c r="P23" s="316"/>
      <c r="Q23" s="316"/>
      <c r="R23" s="316"/>
      <c r="S23" s="316"/>
      <c r="T23" s="316" t="s">
        <v>251</v>
      </c>
      <c r="U23" s="316" t="s">
        <v>251</v>
      </c>
      <c r="V23" s="316"/>
      <c r="W23" s="316"/>
      <c r="X23" s="316"/>
      <c r="Y23" s="316"/>
      <c r="Z23" s="316" t="s">
        <v>251</v>
      </c>
      <c r="AA23" s="316" t="s">
        <v>251</v>
      </c>
      <c r="AB23" s="316" t="s">
        <v>251</v>
      </c>
      <c r="AC23" s="316"/>
      <c r="AD23" s="316"/>
      <c r="AE23" s="316"/>
      <c r="AF23" s="316"/>
      <c r="AG23" s="316"/>
      <c r="AH23" s="316"/>
      <c r="AI23" s="316" t="s">
        <v>251</v>
      </c>
      <c r="AJ23" s="321" t="s">
        <v>256</v>
      </c>
      <c r="AK23" s="302">
        <f>AO23*8</f>
        <v>160</v>
      </c>
      <c r="AL23" s="1195"/>
      <c r="AM23" s="3"/>
      <c r="AN23" s="5"/>
      <c r="AO23" s="331">
        <f>COUNTIF(F23:AJ23,"")</f>
        <v>20</v>
      </c>
      <c r="AP23" s="5"/>
    </row>
    <row r="24" spans="1:42" ht="21.75" customHeight="1" thickBot="1">
      <c r="A24" s="1"/>
      <c r="B24" s="32"/>
      <c r="C24" s="33" t="s">
        <v>152</v>
      </c>
      <c r="D24" s="34" t="s">
        <v>271</v>
      </c>
      <c r="E24" s="35" t="s">
        <v>273</v>
      </c>
      <c r="F24" s="346" t="s">
        <v>106</v>
      </c>
      <c r="G24" s="329" t="s">
        <v>106</v>
      </c>
      <c r="H24" s="329"/>
      <c r="I24" s="329"/>
      <c r="J24" s="329"/>
      <c r="K24" s="329"/>
      <c r="L24" s="329"/>
      <c r="M24" s="329" t="s">
        <v>251</v>
      </c>
      <c r="N24" s="329" t="s">
        <v>251</v>
      </c>
      <c r="O24" s="329"/>
      <c r="P24" s="329"/>
      <c r="Q24" s="329"/>
      <c r="R24" s="329" t="s">
        <v>274</v>
      </c>
      <c r="S24" s="329" t="s">
        <v>251</v>
      </c>
      <c r="T24" s="329" t="s">
        <v>251</v>
      </c>
      <c r="U24" s="329" t="s">
        <v>256</v>
      </c>
      <c r="V24" s="329"/>
      <c r="W24" s="329"/>
      <c r="X24" s="329"/>
      <c r="Y24" s="329"/>
      <c r="Z24" s="329"/>
      <c r="AA24" s="329" t="s">
        <v>251</v>
      </c>
      <c r="AB24" s="329" t="s">
        <v>251</v>
      </c>
      <c r="AC24" s="329"/>
      <c r="AD24" s="329"/>
      <c r="AE24" s="329"/>
      <c r="AF24" s="329"/>
      <c r="AG24" s="329"/>
      <c r="AH24" s="329" t="s">
        <v>251</v>
      </c>
      <c r="AI24" s="329" t="s">
        <v>251</v>
      </c>
      <c r="AJ24" s="329"/>
      <c r="AK24" s="301">
        <f>AO24*8</f>
        <v>152</v>
      </c>
      <c r="AL24" s="1196"/>
      <c r="AM24" s="3"/>
      <c r="AN24" s="5"/>
      <c r="AO24" s="331">
        <f>COUNTIF(F24:AJ24,"")</f>
        <v>19</v>
      </c>
      <c r="AP24" s="5"/>
    </row>
    <row r="25" spans="1:39" s="39" customFormat="1" ht="18" customHeight="1">
      <c r="A25" s="37"/>
      <c r="B25" s="38" t="s">
        <v>18</v>
      </c>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row>
    <row r="26" spans="1:42" s="48" customFormat="1" ht="21.75" customHeight="1">
      <c r="A26" s="1112"/>
      <c r="B26" s="41" t="s">
        <v>19</v>
      </c>
      <c r="C26" s="42"/>
      <c r="D26" s="43"/>
      <c r="E26" s="44"/>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5"/>
      <c r="AL26" s="45"/>
      <c r="AM26" s="46"/>
      <c r="AN26" s="47"/>
      <c r="AO26" s="47"/>
      <c r="AP26" s="47"/>
    </row>
    <row r="27" spans="1:39" s="39" customFormat="1" ht="18" customHeight="1">
      <c r="A27" s="1112"/>
      <c r="B27" s="49"/>
      <c r="C27" s="49"/>
      <c r="D27" s="50" t="s">
        <v>20</v>
      </c>
      <c r="E27" s="49"/>
      <c r="F27" s="49"/>
      <c r="G27" s="49"/>
      <c r="H27" s="49"/>
      <c r="I27" s="49"/>
      <c r="J27" s="49"/>
      <c r="K27" s="49"/>
      <c r="L27" s="49"/>
      <c r="M27" s="49"/>
      <c r="N27" s="49"/>
      <c r="O27" s="49"/>
      <c r="P27" s="49"/>
      <c r="Q27" s="49"/>
      <c r="R27" s="49"/>
      <c r="S27" s="49"/>
      <c r="T27" s="49"/>
      <c r="U27" s="49"/>
      <c r="V27" s="49"/>
      <c r="W27" s="49"/>
      <c r="X27" s="49"/>
      <c r="Y27" s="49"/>
      <c r="Z27" s="49"/>
      <c r="AA27" s="49"/>
      <c r="AB27" s="37"/>
      <c r="AC27" s="37"/>
      <c r="AD27" s="37"/>
      <c r="AE27" s="37"/>
      <c r="AF27" s="37"/>
      <c r="AG27" s="37"/>
      <c r="AH27" s="37"/>
      <c r="AI27" s="37"/>
      <c r="AJ27" s="37"/>
      <c r="AK27" s="37"/>
      <c r="AL27" s="37"/>
      <c r="AM27" s="37"/>
    </row>
    <row r="28" spans="1:39" s="39" customFormat="1" ht="7.5" customHeight="1">
      <c r="A28" s="40"/>
      <c r="B28" s="49"/>
      <c r="C28" s="49"/>
      <c r="D28" s="50"/>
      <c r="E28" s="49"/>
      <c r="F28" s="49"/>
      <c r="G28" s="49"/>
      <c r="H28" s="49"/>
      <c r="I28" s="49"/>
      <c r="J28" s="49"/>
      <c r="K28" s="49"/>
      <c r="L28" s="49"/>
      <c r="M28" s="49"/>
      <c r="N28" s="49"/>
      <c r="O28" s="49"/>
      <c r="P28" s="49"/>
      <c r="Q28" s="49"/>
      <c r="R28" s="49"/>
      <c r="S28" s="49"/>
      <c r="T28" s="49"/>
      <c r="U28" s="49"/>
      <c r="V28" s="49"/>
      <c r="W28" s="49"/>
      <c r="X28" s="49"/>
      <c r="Y28" s="49"/>
      <c r="Z28" s="49"/>
      <c r="AA28" s="49"/>
      <c r="AB28" s="37"/>
      <c r="AC28" s="37"/>
      <c r="AD28" s="37"/>
      <c r="AE28" s="37"/>
      <c r="AF28" s="37"/>
      <c r="AG28" s="37"/>
      <c r="AH28" s="37"/>
      <c r="AI28" s="37"/>
      <c r="AJ28" s="37"/>
      <c r="AK28" s="37"/>
      <c r="AL28" s="37"/>
      <c r="AM28" s="37"/>
    </row>
    <row r="29" spans="1:39" s="39" customFormat="1" ht="18" customHeight="1">
      <c r="A29" s="40"/>
      <c r="B29" s="51" t="s">
        <v>121</v>
      </c>
      <c r="C29" s="49"/>
      <c r="D29" s="50"/>
      <c r="E29" s="49"/>
      <c r="F29" s="49"/>
      <c r="G29" s="49"/>
      <c r="H29" s="49"/>
      <c r="I29" s="49"/>
      <c r="J29" s="49"/>
      <c r="K29" s="49"/>
      <c r="L29" s="49"/>
      <c r="M29" s="49"/>
      <c r="N29" s="49"/>
      <c r="O29" s="49"/>
      <c r="P29" s="49"/>
      <c r="Q29" s="49"/>
      <c r="R29" s="49"/>
      <c r="S29" s="49"/>
      <c r="T29" s="49"/>
      <c r="U29" s="49"/>
      <c r="V29" s="49"/>
      <c r="W29" s="49"/>
      <c r="X29" s="49"/>
      <c r="Y29" s="49"/>
      <c r="Z29" s="49"/>
      <c r="AA29" s="49"/>
      <c r="AB29" s="37"/>
      <c r="AC29" s="37"/>
      <c r="AD29" s="37"/>
      <c r="AE29" s="37"/>
      <c r="AF29" s="37"/>
      <c r="AG29" s="37"/>
      <c r="AH29" s="37"/>
      <c r="AI29" s="37"/>
      <c r="AJ29" s="37"/>
      <c r="AK29" s="37"/>
      <c r="AL29" s="37"/>
      <c r="AM29" s="37"/>
    </row>
    <row r="30" spans="1:39" s="39" customFormat="1" ht="7.5" customHeight="1">
      <c r="A30" s="40"/>
      <c r="B30" s="52"/>
      <c r="C30" s="49"/>
      <c r="D30" s="50"/>
      <c r="E30" s="49"/>
      <c r="F30" s="49"/>
      <c r="G30" s="49"/>
      <c r="H30" s="49"/>
      <c r="I30" s="49"/>
      <c r="J30" s="49"/>
      <c r="K30" s="49"/>
      <c r="L30" s="49"/>
      <c r="M30" s="49"/>
      <c r="N30" s="49"/>
      <c r="O30" s="49"/>
      <c r="P30" s="49"/>
      <c r="Q30" s="49"/>
      <c r="R30" s="49"/>
      <c r="S30" s="49"/>
      <c r="T30" s="49"/>
      <c r="U30" s="49"/>
      <c r="V30" s="49"/>
      <c r="W30" s="49"/>
      <c r="X30" s="49"/>
      <c r="Y30" s="49"/>
      <c r="Z30" s="49"/>
      <c r="AA30" s="49"/>
      <c r="AB30" s="37"/>
      <c r="AC30" s="37"/>
      <c r="AD30" s="37"/>
      <c r="AE30" s="37"/>
      <c r="AF30" s="37"/>
      <c r="AG30" s="37"/>
      <c r="AH30" s="37"/>
      <c r="AI30" s="37"/>
      <c r="AJ30" s="37"/>
      <c r="AK30" s="37"/>
      <c r="AL30" s="37"/>
      <c r="AM30" s="37"/>
    </row>
    <row r="31" spans="1:42" ht="16.5" customHeight="1" thickBot="1">
      <c r="A31" s="4"/>
      <c r="B31" s="4" t="s">
        <v>21</v>
      </c>
      <c r="C31" s="3"/>
      <c r="D31" s="53"/>
      <c r="E31" s="54"/>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6"/>
      <c r="AL31" s="57"/>
      <c r="AM31" s="3"/>
      <c r="AN31" s="5"/>
      <c r="AO31" s="5"/>
      <c r="AP31" s="5"/>
    </row>
    <row r="32" spans="1:40" s="68" customFormat="1" ht="25.5" customHeight="1" thickBot="1">
      <c r="A32" s="58"/>
      <c r="B32" s="58" t="s">
        <v>22</v>
      </c>
      <c r="C32" s="59"/>
      <c r="D32" s="60"/>
      <c r="E32" s="60"/>
      <c r="F32" s="60"/>
      <c r="G32" s="61"/>
      <c r="H32" s="62"/>
      <c r="I32" s="1113">
        <v>5</v>
      </c>
      <c r="J32" s="1114"/>
      <c r="K32" s="60" t="s">
        <v>23</v>
      </c>
      <c r="L32" s="63" t="s">
        <v>24</v>
      </c>
      <c r="M32" s="60"/>
      <c r="N32" s="60" t="s">
        <v>25</v>
      </c>
      <c r="O32" s="1197">
        <v>40</v>
      </c>
      <c r="P32" s="1198"/>
      <c r="Q32" s="60" t="s">
        <v>26</v>
      </c>
      <c r="R32" s="60"/>
      <c r="S32" s="63" t="s">
        <v>27</v>
      </c>
      <c r="T32" s="64"/>
      <c r="U32" s="64"/>
      <c r="V32" s="64"/>
      <c r="W32" s="64"/>
      <c r="X32" s="64"/>
      <c r="Y32" s="64"/>
      <c r="Z32" s="65"/>
      <c r="AA32" s="65"/>
      <c r="AB32" s="65"/>
      <c r="AC32" s="65"/>
      <c r="AD32" s="65"/>
      <c r="AE32" s="66"/>
      <c r="AF32" s="67"/>
      <c r="AG32" s="67"/>
      <c r="AH32" s="67"/>
      <c r="AI32" s="67"/>
      <c r="AJ32" s="67"/>
      <c r="AK32" s="67"/>
      <c r="AL32" s="67"/>
      <c r="AM32" s="65"/>
      <c r="AN32" s="60"/>
    </row>
    <row r="33" spans="1:40" s="68" customFormat="1" ht="7.5" customHeight="1" thickBot="1">
      <c r="A33" s="58"/>
      <c r="B33" s="59"/>
      <c r="C33" s="59"/>
      <c r="D33" s="60"/>
      <c r="E33" s="60"/>
      <c r="F33" s="60"/>
      <c r="G33" s="61"/>
      <c r="H33" s="60"/>
      <c r="I33" s="63"/>
      <c r="J33" s="60"/>
      <c r="K33" s="60"/>
      <c r="L33" s="61"/>
      <c r="M33" s="63"/>
      <c r="N33" s="60"/>
      <c r="O33" s="60"/>
      <c r="P33" s="63"/>
      <c r="R33" s="64"/>
      <c r="S33" s="64"/>
      <c r="T33" s="64"/>
      <c r="U33" s="64"/>
      <c r="V33" s="64"/>
      <c r="W33" s="64"/>
      <c r="X33" s="64"/>
      <c r="Y33" s="64"/>
      <c r="Z33" s="69"/>
      <c r="AA33" s="70"/>
      <c r="AB33" s="70"/>
      <c r="AC33" s="70"/>
      <c r="AD33" s="70"/>
      <c r="AE33" s="70"/>
      <c r="AF33" s="70"/>
      <c r="AG33" s="70"/>
      <c r="AH33" s="70"/>
      <c r="AI33" s="70"/>
      <c r="AJ33" s="70"/>
      <c r="AK33" s="71"/>
      <c r="AL33" s="71"/>
      <c r="AM33" s="70"/>
      <c r="AN33" s="60"/>
    </row>
    <row r="34" spans="1:40" s="68" customFormat="1" ht="25.5" customHeight="1" thickBot="1">
      <c r="A34" s="58"/>
      <c r="B34" s="58" t="s">
        <v>28</v>
      </c>
      <c r="C34" s="59"/>
      <c r="D34" s="60"/>
      <c r="E34" s="60"/>
      <c r="F34" s="1113">
        <f>O32/I32</f>
        <v>8</v>
      </c>
      <c r="G34" s="1114"/>
      <c r="H34" s="60" t="s">
        <v>26</v>
      </c>
      <c r="J34" s="63" t="s">
        <v>29</v>
      </c>
      <c r="K34" s="60"/>
      <c r="L34" s="61"/>
      <c r="M34" s="63"/>
      <c r="N34" s="60"/>
      <c r="O34" s="60"/>
      <c r="P34" s="63"/>
      <c r="R34" s="64"/>
      <c r="S34" s="64"/>
      <c r="T34" s="64"/>
      <c r="U34" s="64"/>
      <c r="V34" s="64"/>
      <c r="W34" s="64"/>
      <c r="X34" s="64"/>
      <c r="Y34" s="64"/>
      <c r="Z34" s="69"/>
      <c r="AA34" s="70"/>
      <c r="AB34" s="70"/>
      <c r="AC34" s="70"/>
      <c r="AD34" s="70"/>
      <c r="AE34" s="70"/>
      <c r="AF34" s="70"/>
      <c r="AG34" s="70"/>
      <c r="AH34" s="70"/>
      <c r="AI34" s="70"/>
      <c r="AJ34" s="70"/>
      <c r="AK34" s="71"/>
      <c r="AL34" s="71"/>
      <c r="AM34" s="70"/>
      <c r="AN34" s="60"/>
    </row>
    <row r="35" spans="1:40" s="68" customFormat="1" ht="7.5" customHeight="1" thickBot="1">
      <c r="A35" s="58"/>
      <c r="B35" s="59"/>
      <c r="C35" s="59"/>
      <c r="D35" s="60"/>
      <c r="E35" s="60"/>
      <c r="F35" s="72"/>
      <c r="G35" s="73"/>
      <c r="H35" s="60"/>
      <c r="I35" s="63"/>
      <c r="J35" s="60"/>
      <c r="K35" s="60"/>
      <c r="L35" s="61"/>
      <c r="M35" s="63"/>
      <c r="N35" s="60"/>
      <c r="O35" s="60"/>
      <c r="P35" s="63"/>
      <c r="R35" s="64"/>
      <c r="S35" s="64"/>
      <c r="T35" s="64"/>
      <c r="U35" s="64"/>
      <c r="V35" s="64"/>
      <c r="W35" s="64"/>
      <c r="X35" s="64"/>
      <c r="Y35" s="64"/>
      <c r="Z35" s="69"/>
      <c r="AA35" s="70"/>
      <c r="AB35" s="70"/>
      <c r="AC35" s="70"/>
      <c r="AD35" s="70"/>
      <c r="AE35" s="70"/>
      <c r="AF35" s="70"/>
      <c r="AG35" s="70"/>
      <c r="AH35" s="70"/>
      <c r="AI35" s="70"/>
      <c r="AJ35" s="70"/>
      <c r="AK35" s="71"/>
      <c r="AL35" s="71"/>
      <c r="AM35" s="70"/>
      <c r="AN35" s="60"/>
    </row>
    <row r="36" spans="1:41" s="68" customFormat="1" ht="21.75" customHeight="1" thickBot="1">
      <c r="A36" s="74"/>
      <c r="B36" s="75" t="s">
        <v>30</v>
      </c>
      <c r="C36" s="62"/>
      <c r="E36" s="62"/>
      <c r="F36" s="1117">
        <v>20</v>
      </c>
      <c r="G36" s="1118"/>
      <c r="H36" s="1119"/>
      <c r="I36" s="74" t="s">
        <v>31</v>
      </c>
      <c r="S36" s="60"/>
      <c r="T36" s="60"/>
      <c r="U36" s="60"/>
      <c r="V36" s="60"/>
      <c r="W36" s="60"/>
      <c r="X36" s="60"/>
      <c r="Y36" s="60"/>
      <c r="Z36" s="60"/>
      <c r="AA36" s="60"/>
      <c r="AB36" s="60"/>
      <c r="AC36" s="60"/>
      <c r="AD36" s="60"/>
      <c r="AE36" s="60"/>
      <c r="AF36" s="60"/>
      <c r="AG36" s="60"/>
      <c r="AH36" s="60"/>
      <c r="AI36" s="60"/>
      <c r="AJ36" s="60"/>
      <c r="AK36" s="76"/>
      <c r="AL36" s="76"/>
      <c r="AM36" s="70"/>
      <c r="AN36" s="63"/>
      <c r="AO36" s="60"/>
    </row>
    <row r="37" spans="1:41" s="68" customFormat="1" ht="21.75" customHeight="1">
      <c r="A37" s="74" t="s">
        <v>135</v>
      </c>
      <c r="B37" s="63"/>
      <c r="C37" s="60"/>
      <c r="E37" s="60"/>
      <c r="F37" s="77"/>
      <c r="G37" s="60"/>
      <c r="H37" s="74"/>
      <c r="S37" s="60"/>
      <c r="T37" s="60"/>
      <c r="U37" s="60"/>
      <c r="V37" s="60"/>
      <c r="W37" s="60"/>
      <c r="X37" s="60"/>
      <c r="Y37" s="60"/>
      <c r="Z37" s="60"/>
      <c r="AA37" s="60"/>
      <c r="AB37" s="60"/>
      <c r="AC37" s="60"/>
      <c r="AD37" s="60"/>
      <c r="AE37" s="60"/>
      <c r="AF37" s="60"/>
      <c r="AG37" s="60"/>
      <c r="AH37" s="60"/>
      <c r="AI37" s="60"/>
      <c r="AJ37" s="60"/>
      <c r="AK37" s="76"/>
      <c r="AL37" s="76"/>
      <c r="AM37" s="70"/>
      <c r="AN37" s="63"/>
      <c r="AO37" s="60"/>
    </row>
    <row r="38" spans="1:41" s="68" customFormat="1" ht="21.75" customHeight="1">
      <c r="A38" s="74" t="s">
        <v>136</v>
      </c>
      <c r="B38" s="63"/>
      <c r="C38" s="60"/>
      <c r="E38" s="60"/>
      <c r="F38" s="77"/>
      <c r="G38" s="60"/>
      <c r="H38" s="74"/>
      <c r="S38" s="60"/>
      <c r="T38" s="60"/>
      <c r="U38" s="60"/>
      <c r="V38" s="60"/>
      <c r="W38" s="60"/>
      <c r="X38" s="60"/>
      <c r="Y38" s="60"/>
      <c r="Z38" s="60"/>
      <c r="AA38" s="60"/>
      <c r="AB38" s="60"/>
      <c r="AC38" s="60"/>
      <c r="AD38" s="60"/>
      <c r="AE38" s="60"/>
      <c r="AF38" s="60"/>
      <c r="AG38" s="60"/>
      <c r="AH38" s="60"/>
      <c r="AI38" s="60"/>
      <c r="AJ38" s="60"/>
      <c r="AK38" s="76"/>
      <c r="AL38" s="76"/>
      <c r="AM38" s="70"/>
      <c r="AN38" s="63"/>
      <c r="AO38" s="60"/>
    </row>
    <row r="39" spans="1:41" s="68" customFormat="1" ht="7.5" customHeight="1" thickBot="1">
      <c r="A39" s="74"/>
      <c r="B39" s="63"/>
      <c r="C39" s="60"/>
      <c r="E39" s="60"/>
      <c r="F39" s="77"/>
      <c r="G39" s="60"/>
      <c r="H39" s="74"/>
      <c r="S39" s="60"/>
      <c r="T39" s="60"/>
      <c r="U39" s="60"/>
      <c r="V39" s="60"/>
      <c r="W39" s="60"/>
      <c r="X39" s="60"/>
      <c r="Y39" s="60"/>
      <c r="Z39" s="60"/>
      <c r="AA39" s="60"/>
      <c r="AB39" s="60"/>
      <c r="AC39" s="60"/>
      <c r="AD39" s="60"/>
      <c r="AE39" s="60"/>
      <c r="AF39" s="60"/>
      <c r="AG39" s="60"/>
      <c r="AH39" s="60"/>
      <c r="AI39" s="60"/>
      <c r="AJ39" s="60"/>
      <c r="AK39" s="76"/>
      <c r="AL39" s="76"/>
      <c r="AM39" s="70"/>
      <c r="AN39" s="63"/>
      <c r="AO39" s="60"/>
    </row>
    <row r="40" spans="1:39" s="68" customFormat="1" ht="27" customHeight="1" thickBot="1">
      <c r="A40" s="74"/>
      <c r="B40" s="75" t="s">
        <v>34</v>
      </c>
      <c r="C40" s="74"/>
      <c r="E40" s="74"/>
      <c r="F40" s="74" t="s">
        <v>35</v>
      </c>
      <c r="J40" s="1071">
        <f>F34*F36</f>
        <v>160</v>
      </c>
      <c r="K40" s="1072"/>
      <c r="L40" s="1073"/>
      <c r="M40" s="74" t="s">
        <v>26</v>
      </c>
      <c r="O40" s="74" t="s">
        <v>36</v>
      </c>
      <c r="AE40" s="63"/>
      <c r="AF40" s="60"/>
      <c r="AG40" s="60"/>
      <c r="AH40" s="60"/>
      <c r="AI40" s="60"/>
      <c r="AJ40" s="60"/>
      <c r="AK40" s="60"/>
      <c r="AL40" s="60"/>
      <c r="AM40" s="70"/>
    </row>
    <row r="41" s="68" customFormat="1" ht="7.5" customHeight="1">
      <c r="AM41" s="78"/>
    </row>
    <row r="42" spans="1:39" s="68" customFormat="1" ht="27" customHeight="1">
      <c r="A42" s="74" t="s">
        <v>134</v>
      </c>
      <c r="AM42" s="78"/>
    </row>
    <row r="43" spans="2:39" s="68" customFormat="1" ht="9" customHeight="1" thickBot="1">
      <c r="B43" s="74"/>
      <c r="AM43" s="78"/>
    </row>
    <row r="44" spans="2:39" s="68" customFormat="1" ht="27" customHeight="1" thickBot="1">
      <c r="B44" s="58" t="s">
        <v>118</v>
      </c>
      <c r="H44" s="1074">
        <v>0.3541666666666667</v>
      </c>
      <c r="I44" s="1075"/>
      <c r="J44" s="1075"/>
      <c r="K44" s="1075"/>
      <c r="L44" s="1075"/>
      <c r="M44" s="1076"/>
      <c r="O44" s="68" t="s">
        <v>116</v>
      </c>
      <c r="Q44" s="1074">
        <v>0.71875</v>
      </c>
      <c r="R44" s="1075"/>
      <c r="S44" s="1075"/>
      <c r="T44" s="1075"/>
      <c r="U44" s="1075"/>
      <c r="V44" s="1076"/>
      <c r="AM44" s="78"/>
    </row>
    <row r="45" spans="2:39" s="68" customFormat="1" ht="27" customHeight="1">
      <c r="B45" s="63" t="s">
        <v>117</v>
      </c>
      <c r="AM45" s="78"/>
    </row>
    <row r="46" spans="1:38" ht="15">
      <c r="A46" s="1"/>
      <c r="B46" s="2" t="s">
        <v>0</v>
      </c>
      <c r="C46" s="3"/>
      <c r="D46" s="3"/>
      <c r="E46" s="3"/>
      <c r="F46" s="3"/>
      <c r="G46" s="3"/>
      <c r="H46" s="3"/>
      <c r="I46" s="3"/>
      <c r="J46" s="1"/>
      <c r="L46" s="3" t="s">
        <v>1</v>
      </c>
      <c r="M46" s="3">
        <v>26</v>
      </c>
      <c r="N46" s="3" t="s">
        <v>2</v>
      </c>
      <c r="O46" s="5">
        <v>3</v>
      </c>
      <c r="P46" s="3" t="s">
        <v>3</v>
      </c>
      <c r="Q46" s="3"/>
      <c r="S46" s="4" t="s">
        <v>4</v>
      </c>
      <c r="T46" s="3"/>
      <c r="U46" s="3"/>
      <c r="V46" s="3"/>
      <c r="W46" s="3"/>
      <c r="X46" s="3"/>
      <c r="Y46" s="1181" t="s">
        <v>5</v>
      </c>
      <c r="Z46" s="1182"/>
      <c r="AA46" s="1182"/>
      <c r="AB46" s="1182"/>
      <c r="AC46" s="1182"/>
      <c r="AD46" s="1182"/>
      <c r="AE46" s="1182"/>
      <c r="AF46" s="1182"/>
      <c r="AG46" s="1182"/>
      <c r="AH46" s="1182"/>
      <c r="AI46" s="1182"/>
      <c r="AJ46" s="1182"/>
      <c r="AK46" s="1182"/>
      <c r="AL46" s="4" t="s">
        <v>6</v>
      </c>
    </row>
    <row r="47" spans="1:38" ht="15">
      <c r="A47" s="1"/>
      <c r="B47" s="2"/>
      <c r="C47" s="6"/>
      <c r="D47" s="6"/>
      <c r="E47" s="3"/>
      <c r="F47" s="4" t="s">
        <v>7</v>
      </c>
      <c r="G47" s="3"/>
      <c r="H47" s="3"/>
      <c r="I47" s="3"/>
      <c r="J47" s="3"/>
      <c r="K47" s="1102">
        <v>3170100220</v>
      </c>
      <c r="L47" s="1102"/>
      <c r="M47" s="1102"/>
      <c r="N47" s="1102"/>
      <c r="O47" s="1102"/>
      <c r="P47" s="1102"/>
      <c r="Q47" s="1"/>
      <c r="S47" s="4" t="s">
        <v>38</v>
      </c>
      <c r="T47" s="3"/>
      <c r="U47" s="3"/>
      <c r="V47" s="3"/>
      <c r="W47" s="1102" t="s">
        <v>233</v>
      </c>
      <c r="X47" s="1102"/>
      <c r="Y47" s="1102"/>
      <c r="Z47" s="1102"/>
      <c r="AA47" s="1102"/>
      <c r="AB47" s="1102"/>
      <c r="AC47" s="1102"/>
      <c r="AD47" s="1102"/>
      <c r="AE47" s="1102"/>
      <c r="AF47" s="1102"/>
      <c r="AG47" s="1102"/>
      <c r="AH47" s="1102"/>
      <c r="AI47" s="1102"/>
      <c r="AJ47" s="1102"/>
      <c r="AK47" s="3"/>
      <c r="AL47" s="4" t="s">
        <v>6</v>
      </c>
    </row>
    <row r="48" spans="1:38" ht="15.75" thickBot="1">
      <c r="A48" s="1"/>
      <c r="B48" s="2"/>
      <c r="C48" s="6"/>
      <c r="D48" s="6"/>
      <c r="E48" s="3"/>
      <c r="F48" s="3"/>
      <c r="G48" s="3"/>
      <c r="H48" s="3"/>
      <c r="I48" s="3"/>
      <c r="J48" s="3"/>
      <c r="K48" s="3"/>
      <c r="L48" s="3"/>
      <c r="M48" s="3"/>
      <c r="N48" s="3"/>
      <c r="O48" s="3"/>
      <c r="P48" s="3"/>
      <c r="Q48" s="1"/>
      <c r="S48" s="4"/>
      <c r="T48" s="3"/>
      <c r="U48" s="3"/>
      <c r="V48" s="3"/>
      <c r="W48" s="3"/>
      <c r="X48" s="3"/>
      <c r="Y48" s="3"/>
      <c r="Z48" s="3"/>
      <c r="AA48" s="3"/>
      <c r="AB48" s="3"/>
      <c r="AC48" s="3"/>
      <c r="AD48" s="3"/>
      <c r="AE48" s="3"/>
      <c r="AF48" s="3"/>
      <c r="AG48" s="3"/>
      <c r="AH48" s="3"/>
      <c r="AI48" s="3"/>
      <c r="AJ48" s="3"/>
      <c r="AK48" s="3"/>
      <c r="AL48" s="3"/>
    </row>
    <row r="49" spans="1:38" ht="15">
      <c r="A49" s="1"/>
      <c r="B49" s="7" t="s">
        <v>8</v>
      </c>
      <c r="C49" s="8" t="s">
        <v>9</v>
      </c>
      <c r="D49" s="9" t="s">
        <v>10</v>
      </c>
      <c r="E49" s="10" t="s">
        <v>11</v>
      </c>
      <c r="F49" s="11">
        <v>1</v>
      </c>
      <c r="G49" s="12">
        <v>2</v>
      </c>
      <c r="H49" s="12">
        <v>3</v>
      </c>
      <c r="I49" s="12">
        <v>4</v>
      </c>
      <c r="J49" s="12">
        <v>5</v>
      </c>
      <c r="K49" s="12">
        <v>6</v>
      </c>
      <c r="L49" s="12">
        <v>7</v>
      </c>
      <c r="M49" s="12">
        <v>8</v>
      </c>
      <c r="N49" s="12">
        <v>9</v>
      </c>
      <c r="O49" s="12">
        <v>10</v>
      </c>
      <c r="P49" s="12">
        <v>11</v>
      </c>
      <c r="Q49" s="12">
        <v>12</v>
      </c>
      <c r="R49" s="12">
        <v>13</v>
      </c>
      <c r="S49" s="12">
        <v>14</v>
      </c>
      <c r="T49" s="12">
        <v>15</v>
      </c>
      <c r="U49" s="12">
        <v>16</v>
      </c>
      <c r="V49" s="12">
        <v>17</v>
      </c>
      <c r="W49" s="12">
        <v>18</v>
      </c>
      <c r="X49" s="12">
        <v>19</v>
      </c>
      <c r="Y49" s="12">
        <v>20</v>
      </c>
      <c r="Z49" s="12">
        <v>21</v>
      </c>
      <c r="AA49" s="12">
        <v>22</v>
      </c>
      <c r="AB49" s="12">
        <v>23</v>
      </c>
      <c r="AC49" s="12">
        <v>24</v>
      </c>
      <c r="AD49" s="12">
        <v>25</v>
      </c>
      <c r="AE49" s="12">
        <v>26</v>
      </c>
      <c r="AF49" s="12">
        <v>27</v>
      </c>
      <c r="AG49" s="12">
        <v>28</v>
      </c>
      <c r="AH49" s="12">
        <v>29</v>
      </c>
      <c r="AI49" s="12">
        <v>30</v>
      </c>
      <c r="AJ49" s="13">
        <v>31</v>
      </c>
      <c r="AK49" s="282" t="s">
        <v>236</v>
      </c>
      <c r="AL49" s="1184" t="s">
        <v>13</v>
      </c>
    </row>
    <row r="50" spans="1:41" ht="15.75" thickBot="1">
      <c r="A50" s="1"/>
      <c r="B50" s="14"/>
      <c r="C50" s="15" t="s">
        <v>14</v>
      </c>
      <c r="D50" s="16"/>
      <c r="E50" s="17"/>
      <c r="F50" s="332" t="s">
        <v>189</v>
      </c>
      <c r="G50" s="332" t="s">
        <v>48</v>
      </c>
      <c r="H50" s="332" t="s">
        <v>184</v>
      </c>
      <c r="I50" s="332" t="s">
        <v>185</v>
      </c>
      <c r="J50" s="332" t="s">
        <v>186</v>
      </c>
      <c r="K50" s="332" t="s">
        <v>187</v>
      </c>
      <c r="L50" s="332" t="s">
        <v>188</v>
      </c>
      <c r="M50" s="332" t="s">
        <v>189</v>
      </c>
      <c r="N50" s="332" t="s">
        <v>48</v>
      </c>
      <c r="O50" s="332" t="s">
        <v>184</v>
      </c>
      <c r="P50" s="332" t="s">
        <v>185</v>
      </c>
      <c r="Q50" s="332" t="s">
        <v>186</v>
      </c>
      <c r="R50" s="332" t="s">
        <v>187</v>
      </c>
      <c r="S50" s="332" t="s">
        <v>188</v>
      </c>
      <c r="T50" s="332" t="s">
        <v>189</v>
      </c>
      <c r="U50" s="332" t="s">
        <v>48</v>
      </c>
      <c r="V50" s="332" t="s">
        <v>184</v>
      </c>
      <c r="W50" s="332" t="s">
        <v>185</v>
      </c>
      <c r="X50" s="332" t="s">
        <v>186</v>
      </c>
      <c r="Y50" s="332" t="s">
        <v>187</v>
      </c>
      <c r="Z50" s="332" t="s">
        <v>188</v>
      </c>
      <c r="AA50" s="332" t="s">
        <v>189</v>
      </c>
      <c r="AB50" s="332" t="s">
        <v>48</v>
      </c>
      <c r="AC50" s="332" t="s">
        <v>184</v>
      </c>
      <c r="AD50" s="332" t="s">
        <v>185</v>
      </c>
      <c r="AE50" s="332" t="s">
        <v>186</v>
      </c>
      <c r="AF50" s="332" t="s">
        <v>187</v>
      </c>
      <c r="AG50" s="332" t="s">
        <v>188</v>
      </c>
      <c r="AH50" s="332" t="s">
        <v>189</v>
      </c>
      <c r="AI50" s="332" t="s">
        <v>48</v>
      </c>
      <c r="AJ50" s="336" t="s">
        <v>184</v>
      </c>
      <c r="AK50" s="274" t="s">
        <v>15</v>
      </c>
      <c r="AL50" s="1185"/>
      <c r="AO50" s="330" t="s">
        <v>275</v>
      </c>
    </row>
    <row r="51" spans="1:41" ht="28.5" customHeight="1">
      <c r="A51" s="1"/>
      <c r="B51" s="213" t="s">
        <v>39</v>
      </c>
      <c r="C51" s="23" t="s">
        <v>152</v>
      </c>
      <c r="D51" s="364" t="s">
        <v>281</v>
      </c>
      <c r="E51" s="365" t="s">
        <v>263</v>
      </c>
      <c r="F51" s="363" t="s">
        <v>106</v>
      </c>
      <c r="G51" s="316" t="s">
        <v>256</v>
      </c>
      <c r="H51" s="316"/>
      <c r="I51" s="316"/>
      <c r="J51" s="316"/>
      <c r="K51" s="316"/>
      <c r="L51" s="316"/>
      <c r="M51" s="316" t="s">
        <v>251</v>
      </c>
      <c r="N51" s="316" t="s">
        <v>251</v>
      </c>
      <c r="O51" s="316"/>
      <c r="P51" s="316"/>
      <c r="Q51" s="316"/>
      <c r="R51" s="316"/>
      <c r="S51" s="316" t="s">
        <v>251</v>
      </c>
      <c r="T51" s="316" t="s">
        <v>264</v>
      </c>
      <c r="U51" s="316" t="s">
        <v>251</v>
      </c>
      <c r="V51" s="316"/>
      <c r="W51" s="316"/>
      <c r="X51" s="316"/>
      <c r="Y51" s="316"/>
      <c r="Z51" s="316" t="s">
        <v>251</v>
      </c>
      <c r="AA51" s="316" t="s">
        <v>251</v>
      </c>
      <c r="AB51" s="316" t="s">
        <v>251</v>
      </c>
      <c r="AC51" s="316"/>
      <c r="AD51" s="316"/>
      <c r="AE51" s="316"/>
      <c r="AF51" s="316"/>
      <c r="AG51" s="316"/>
      <c r="AH51" s="316" t="s">
        <v>251</v>
      </c>
      <c r="AI51" s="316" t="s">
        <v>251</v>
      </c>
      <c r="AJ51" s="353"/>
      <c r="AK51" s="366">
        <f>AO51*8*0.5</f>
        <v>76</v>
      </c>
      <c r="AL51" s="367">
        <f>AK51/$J$40</f>
        <v>0.475</v>
      </c>
      <c r="AO51" s="331">
        <f>COUNTIF(F51:AJ51,"")</f>
        <v>19</v>
      </c>
    </row>
    <row r="52" spans="1:41" ht="28.5" customHeight="1">
      <c r="A52" s="1"/>
      <c r="B52" s="22"/>
      <c r="C52" s="23" t="s">
        <v>171</v>
      </c>
      <c r="D52" s="24" t="s">
        <v>282</v>
      </c>
      <c r="E52" s="368" t="s">
        <v>283</v>
      </c>
      <c r="F52" s="354" t="s">
        <v>106</v>
      </c>
      <c r="G52" s="321" t="s">
        <v>264</v>
      </c>
      <c r="H52" s="321">
        <v>8</v>
      </c>
      <c r="I52" s="321">
        <v>8</v>
      </c>
      <c r="J52" s="321" t="s">
        <v>256</v>
      </c>
      <c r="K52" s="321">
        <v>8</v>
      </c>
      <c r="L52" s="321">
        <v>8</v>
      </c>
      <c r="M52" s="321" t="s">
        <v>251</v>
      </c>
      <c r="N52" s="321" t="s">
        <v>251</v>
      </c>
      <c r="O52" s="321">
        <v>8</v>
      </c>
      <c r="P52" s="321">
        <v>6</v>
      </c>
      <c r="Q52" s="321">
        <v>8</v>
      </c>
      <c r="R52" s="321">
        <v>8</v>
      </c>
      <c r="S52" s="321">
        <v>8</v>
      </c>
      <c r="T52" s="321" t="s">
        <v>251</v>
      </c>
      <c r="U52" s="321">
        <v>8</v>
      </c>
      <c r="V52" s="321">
        <v>8</v>
      </c>
      <c r="W52" s="321" t="s">
        <v>256</v>
      </c>
      <c r="X52" s="321">
        <v>8</v>
      </c>
      <c r="Y52" s="321">
        <v>6</v>
      </c>
      <c r="Z52" s="321" t="s">
        <v>251</v>
      </c>
      <c r="AA52" s="321" t="s">
        <v>251</v>
      </c>
      <c r="AB52" s="321" t="s">
        <v>251</v>
      </c>
      <c r="AC52" s="321">
        <v>8</v>
      </c>
      <c r="AD52" s="321">
        <v>8</v>
      </c>
      <c r="AE52" s="321">
        <v>8</v>
      </c>
      <c r="AF52" s="321">
        <v>8</v>
      </c>
      <c r="AG52" s="321">
        <v>8</v>
      </c>
      <c r="AH52" s="321" t="s">
        <v>251</v>
      </c>
      <c r="AI52" s="321">
        <v>8</v>
      </c>
      <c r="AJ52" s="321">
        <v>8</v>
      </c>
      <c r="AK52" s="366">
        <f>SUM(F52:AJ52)</f>
        <v>156</v>
      </c>
      <c r="AL52" s="367">
        <f>(AK52/$J$40)-0.05</f>
        <v>0.9249999999999999</v>
      </c>
      <c r="AO52" s="331">
        <v>20</v>
      </c>
    </row>
    <row r="53" spans="1:41" ht="28.5" customHeight="1">
      <c r="A53" s="1"/>
      <c r="B53" s="22"/>
      <c r="C53" s="23" t="s">
        <v>171</v>
      </c>
      <c r="D53" s="24" t="s">
        <v>282</v>
      </c>
      <c r="E53" s="368" t="s">
        <v>284</v>
      </c>
      <c r="F53" s="354" t="s">
        <v>106</v>
      </c>
      <c r="G53" s="321" t="s">
        <v>106</v>
      </c>
      <c r="H53" s="321">
        <v>6</v>
      </c>
      <c r="I53" s="321">
        <v>8</v>
      </c>
      <c r="J53" s="321">
        <v>8</v>
      </c>
      <c r="K53" s="321">
        <v>8</v>
      </c>
      <c r="L53" s="321">
        <v>8</v>
      </c>
      <c r="M53" s="321" t="s">
        <v>251</v>
      </c>
      <c r="N53" s="321" t="s">
        <v>251</v>
      </c>
      <c r="O53" s="321">
        <v>8</v>
      </c>
      <c r="P53" s="321">
        <v>8</v>
      </c>
      <c r="Q53" s="321">
        <v>6</v>
      </c>
      <c r="R53" s="321">
        <v>8</v>
      </c>
      <c r="S53" s="321">
        <v>8</v>
      </c>
      <c r="T53" s="321" t="s">
        <v>251</v>
      </c>
      <c r="U53" s="321" t="s">
        <v>251</v>
      </c>
      <c r="V53" s="370">
        <v>8</v>
      </c>
      <c r="W53" s="321">
        <v>8</v>
      </c>
      <c r="X53" s="321">
        <v>8</v>
      </c>
      <c r="Y53" s="321">
        <v>8</v>
      </c>
      <c r="Z53" s="321" t="s">
        <v>264</v>
      </c>
      <c r="AA53" s="321" t="s">
        <v>251</v>
      </c>
      <c r="AB53" s="321" t="s">
        <v>251</v>
      </c>
      <c r="AC53" s="321">
        <v>6</v>
      </c>
      <c r="AD53" s="321">
        <v>8</v>
      </c>
      <c r="AE53" s="321">
        <v>8</v>
      </c>
      <c r="AF53" s="321">
        <v>8</v>
      </c>
      <c r="AG53" s="321">
        <v>8</v>
      </c>
      <c r="AH53" s="321" t="s">
        <v>251</v>
      </c>
      <c r="AI53" s="321" t="s">
        <v>251</v>
      </c>
      <c r="AJ53" s="321">
        <v>8</v>
      </c>
      <c r="AK53" s="366">
        <f aca="true" t="shared" si="0" ref="AK53:AK58">SUM(F53:AJ53)</f>
        <v>154</v>
      </c>
      <c r="AL53" s="367">
        <f aca="true" t="shared" si="1" ref="AL53:AL60">(AK53/$J$40)-0.05</f>
        <v>0.9125</v>
      </c>
      <c r="AO53" s="331">
        <v>20</v>
      </c>
    </row>
    <row r="54" spans="1:41" ht="28.5" customHeight="1">
      <c r="A54" s="1"/>
      <c r="B54" s="22"/>
      <c r="C54" s="23" t="s">
        <v>171</v>
      </c>
      <c r="D54" s="24" t="s">
        <v>282</v>
      </c>
      <c r="E54" s="369" t="s">
        <v>285</v>
      </c>
      <c r="F54" s="354" t="s">
        <v>106</v>
      </c>
      <c r="G54" s="321" t="s">
        <v>106</v>
      </c>
      <c r="H54" s="370">
        <v>8</v>
      </c>
      <c r="I54" s="370">
        <v>6</v>
      </c>
      <c r="J54" s="370">
        <v>8</v>
      </c>
      <c r="K54" s="370">
        <v>8</v>
      </c>
      <c r="L54" s="321">
        <v>8</v>
      </c>
      <c r="M54" s="321" t="s">
        <v>251</v>
      </c>
      <c r="N54" s="321" t="s">
        <v>251</v>
      </c>
      <c r="O54" s="370">
        <v>8</v>
      </c>
      <c r="P54" s="370">
        <v>8</v>
      </c>
      <c r="Q54" s="370">
        <v>8</v>
      </c>
      <c r="R54" s="370">
        <v>6</v>
      </c>
      <c r="S54" s="321">
        <v>8</v>
      </c>
      <c r="T54" s="321" t="s">
        <v>251</v>
      </c>
      <c r="U54" s="321" t="s">
        <v>251</v>
      </c>
      <c r="V54" s="321">
        <v>8</v>
      </c>
      <c r="W54" s="321">
        <v>8</v>
      </c>
      <c r="X54" s="321">
        <v>8</v>
      </c>
      <c r="Y54" s="321">
        <v>8</v>
      </c>
      <c r="Z54" s="321" t="s">
        <v>251</v>
      </c>
      <c r="AA54" s="321" t="s">
        <v>264</v>
      </c>
      <c r="AB54" s="321" t="s">
        <v>251</v>
      </c>
      <c r="AC54" s="321">
        <v>8</v>
      </c>
      <c r="AD54" s="370">
        <v>6</v>
      </c>
      <c r="AE54" s="321">
        <v>8</v>
      </c>
      <c r="AF54" s="321">
        <v>8</v>
      </c>
      <c r="AG54" s="321">
        <v>8</v>
      </c>
      <c r="AH54" s="321" t="s">
        <v>251</v>
      </c>
      <c r="AI54" s="321" t="s">
        <v>251</v>
      </c>
      <c r="AJ54" s="321">
        <v>8</v>
      </c>
      <c r="AK54" s="366">
        <f t="shared" si="0"/>
        <v>154</v>
      </c>
      <c r="AL54" s="367">
        <f t="shared" si="1"/>
        <v>0.9125</v>
      </c>
      <c r="AO54" s="331">
        <v>20</v>
      </c>
    </row>
    <row r="55" spans="1:41" ht="28.5" customHeight="1">
      <c r="A55" s="1"/>
      <c r="B55" s="22"/>
      <c r="C55" s="23" t="s">
        <v>171</v>
      </c>
      <c r="D55" s="24" t="s">
        <v>286</v>
      </c>
      <c r="E55" s="369" t="s">
        <v>287</v>
      </c>
      <c r="F55" s="354" t="s">
        <v>106</v>
      </c>
      <c r="G55" s="321" t="s">
        <v>106</v>
      </c>
      <c r="H55" s="370">
        <v>8</v>
      </c>
      <c r="I55" s="370">
        <v>8</v>
      </c>
      <c r="J55" s="370">
        <v>6</v>
      </c>
      <c r="K55" s="370">
        <v>8</v>
      </c>
      <c r="L55" s="321">
        <v>8</v>
      </c>
      <c r="M55" s="321" t="s">
        <v>264</v>
      </c>
      <c r="N55" s="321" t="s">
        <v>251</v>
      </c>
      <c r="O55" s="370">
        <v>8</v>
      </c>
      <c r="P55" s="370">
        <v>8</v>
      </c>
      <c r="Q55" s="370">
        <v>8</v>
      </c>
      <c r="R55" s="370">
        <v>8</v>
      </c>
      <c r="S55" s="321">
        <v>6</v>
      </c>
      <c r="T55" s="321" t="s">
        <v>251</v>
      </c>
      <c r="U55" s="321" t="s">
        <v>251</v>
      </c>
      <c r="V55" s="321">
        <v>8</v>
      </c>
      <c r="W55" s="321">
        <v>8</v>
      </c>
      <c r="X55" s="321">
        <v>8</v>
      </c>
      <c r="Y55" s="321">
        <v>8</v>
      </c>
      <c r="Z55" s="321" t="s">
        <v>251</v>
      </c>
      <c r="AA55" s="321" t="s">
        <v>251</v>
      </c>
      <c r="AB55" s="321" t="s">
        <v>264</v>
      </c>
      <c r="AC55" s="321">
        <v>8</v>
      </c>
      <c r="AD55" s="321">
        <v>8</v>
      </c>
      <c r="AE55" s="370">
        <v>6</v>
      </c>
      <c r="AF55" s="321">
        <v>8</v>
      </c>
      <c r="AG55" s="321">
        <v>8</v>
      </c>
      <c r="AH55" s="321" t="s">
        <v>251</v>
      </c>
      <c r="AI55" s="321" t="s">
        <v>251</v>
      </c>
      <c r="AJ55" s="321">
        <v>8</v>
      </c>
      <c r="AK55" s="366">
        <f t="shared" si="0"/>
        <v>154</v>
      </c>
      <c r="AL55" s="367">
        <f t="shared" si="1"/>
        <v>0.9125</v>
      </c>
      <c r="AO55" s="331">
        <v>20</v>
      </c>
    </row>
    <row r="56" spans="1:41" ht="28.5" customHeight="1">
      <c r="A56" s="1"/>
      <c r="B56" s="22"/>
      <c r="C56" s="23" t="s">
        <v>171</v>
      </c>
      <c r="D56" s="24" t="s">
        <v>282</v>
      </c>
      <c r="E56" s="369" t="s">
        <v>288</v>
      </c>
      <c r="F56" s="354" t="s">
        <v>106</v>
      </c>
      <c r="G56" s="321" t="s">
        <v>106</v>
      </c>
      <c r="H56" s="370">
        <v>8</v>
      </c>
      <c r="I56" s="370">
        <v>8</v>
      </c>
      <c r="J56" s="370">
        <v>8</v>
      </c>
      <c r="K56" s="370">
        <v>6</v>
      </c>
      <c r="L56" s="321">
        <v>8</v>
      </c>
      <c r="M56" s="321" t="s">
        <v>251</v>
      </c>
      <c r="N56" s="321" t="s">
        <v>264</v>
      </c>
      <c r="O56" s="370">
        <v>8</v>
      </c>
      <c r="P56" s="370">
        <v>8</v>
      </c>
      <c r="Q56" s="370">
        <v>8</v>
      </c>
      <c r="R56" s="370">
        <v>8</v>
      </c>
      <c r="S56" s="321">
        <v>8</v>
      </c>
      <c r="T56" s="321" t="s">
        <v>251</v>
      </c>
      <c r="U56" s="321" t="s">
        <v>251</v>
      </c>
      <c r="V56" s="370">
        <v>6</v>
      </c>
      <c r="W56" s="321">
        <v>8</v>
      </c>
      <c r="X56" s="321">
        <v>8</v>
      </c>
      <c r="Y56" s="321">
        <v>8</v>
      </c>
      <c r="Z56" s="321" t="s">
        <v>251</v>
      </c>
      <c r="AA56" s="321" t="s">
        <v>251</v>
      </c>
      <c r="AB56" s="321" t="s">
        <v>251</v>
      </c>
      <c r="AC56" s="321">
        <v>8</v>
      </c>
      <c r="AD56" s="321">
        <v>8</v>
      </c>
      <c r="AE56" s="321">
        <v>8</v>
      </c>
      <c r="AF56" s="370">
        <v>6</v>
      </c>
      <c r="AG56" s="321">
        <v>8</v>
      </c>
      <c r="AH56" s="321" t="s">
        <v>251</v>
      </c>
      <c r="AI56" s="321" t="s">
        <v>251</v>
      </c>
      <c r="AJ56" s="321">
        <v>8</v>
      </c>
      <c r="AK56" s="366">
        <f t="shared" si="0"/>
        <v>154</v>
      </c>
      <c r="AL56" s="367">
        <f t="shared" si="1"/>
        <v>0.9125</v>
      </c>
      <c r="AO56" s="331">
        <v>20</v>
      </c>
    </row>
    <row r="57" spans="1:41" ht="28.5" customHeight="1">
      <c r="A57" s="1"/>
      <c r="B57" s="22"/>
      <c r="C57" s="23" t="s">
        <v>152</v>
      </c>
      <c r="D57" s="364" t="s">
        <v>290</v>
      </c>
      <c r="E57" s="369" t="s">
        <v>289</v>
      </c>
      <c r="F57" s="354" t="s">
        <v>106</v>
      </c>
      <c r="G57" s="321" t="s">
        <v>106</v>
      </c>
      <c r="H57" s="370">
        <v>8</v>
      </c>
      <c r="I57" s="370">
        <v>8</v>
      </c>
      <c r="J57" s="370">
        <v>8</v>
      </c>
      <c r="K57" s="370">
        <v>8</v>
      </c>
      <c r="L57" s="321">
        <v>6</v>
      </c>
      <c r="M57" s="321" t="s">
        <v>251</v>
      </c>
      <c r="N57" s="321" t="s">
        <v>251</v>
      </c>
      <c r="O57" s="370">
        <v>8</v>
      </c>
      <c r="P57" s="370">
        <v>8</v>
      </c>
      <c r="Q57" s="370">
        <v>8</v>
      </c>
      <c r="R57" s="370">
        <v>8</v>
      </c>
      <c r="S57" s="321">
        <v>8</v>
      </c>
      <c r="T57" s="321" t="s">
        <v>251</v>
      </c>
      <c r="U57" s="321" t="s">
        <v>264</v>
      </c>
      <c r="V57" s="370">
        <v>8</v>
      </c>
      <c r="W57" s="370">
        <v>6</v>
      </c>
      <c r="X57" s="321">
        <v>8</v>
      </c>
      <c r="Y57" s="321">
        <v>8</v>
      </c>
      <c r="Z57" s="321" t="s">
        <v>251</v>
      </c>
      <c r="AA57" s="321" t="s">
        <v>251</v>
      </c>
      <c r="AB57" s="321" t="s">
        <v>251</v>
      </c>
      <c r="AC57" s="321">
        <v>8</v>
      </c>
      <c r="AD57" s="321">
        <v>8</v>
      </c>
      <c r="AE57" s="321">
        <v>8</v>
      </c>
      <c r="AF57" s="321">
        <v>8</v>
      </c>
      <c r="AG57" s="321">
        <v>6</v>
      </c>
      <c r="AH57" s="321" t="s">
        <v>264</v>
      </c>
      <c r="AI57" s="321" t="s">
        <v>251</v>
      </c>
      <c r="AJ57" s="321">
        <v>8</v>
      </c>
      <c r="AK57" s="366">
        <f t="shared" si="0"/>
        <v>154</v>
      </c>
      <c r="AL57" s="367">
        <f t="shared" si="1"/>
        <v>0.9125</v>
      </c>
      <c r="AO57" s="331">
        <v>20</v>
      </c>
    </row>
    <row r="58" spans="1:41" ht="29.25" customHeight="1">
      <c r="A58" s="1"/>
      <c r="B58" s="22"/>
      <c r="C58" s="23" t="s">
        <v>171</v>
      </c>
      <c r="D58" s="24" t="s">
        <v>286</v>
      </c>
      <c r="E58" s="369" t="s">
        <v>294</v>
      </c>
      <c r="F58" s="321" t="s">
        <v>264</v>
      </c>
      <c r="G58" s="321" t="s">
        <v>106</v>
      </c>
      <c r="H58" s="370">
        <v>8</v>
      </c>
      <c r="I58" s="370">
        <v>8</v>
      </c>
      <c r="J58" s="370">
        <v>8</v>
      </c>
      <c r="K58" s="370">
        <v>8</v>
      </c>
      <c r="L58" s="321">
        <v>8</v>
      </c>
      <c r="M58" s="321" t="s">
        <v>251</v>
      </c>
      <c r="N58" s="321" t="s">
        <v>251</v>
      </c>
      <c r="O58" s="370">
        <v>6</v>
      </c>
      <c r="P58" s="370">
        <v>8</v>
      </c>
      <c r="Q58" s="370">
        <v>8</v>
      </c>
      <c r="R58" s="370">
        <v>8</v>
      </c>
      <c r="S58" s="321">
        <v>8</v>
      </c>
      <c r="T58" s="321" t="s">
        <v>251</v>
      </c>
      <c r="U58" s="321" t="s">
        <v>251</v>
      </c>
      <c r="V58" s="370">
        <v>8</v>
      </c>
      <c r="W58" s="370">
        <v>8</v>
      </c>
      <c r="X58" s="370">
        <v>6</v>
      </c>
      <c r="Y58" s="370">
        <v>8</v>
      </c>
      <c r="Z58" s="321" t="s">
        <v>251</v>
      </c>
      <c r="AA58" s="321" t="s">
        <v>251</v>
      </c>
      <c r="AB58" s="321" t="s">
        <v>251</v>
      </c>
      <c r="AC58" s="321">
        <v>8</v>
      </c>
      <c r="AD58" s="321">
        <v>8</v>
      </c>
      <c r="AE58" s="321">
        <v>8</v>
      </c>
      <c r="AF58" s="321">
        <v>8</v>
      </c>
      <c r="AG58" s="321">
        <v>8</v>
      </c>
      <c r="AH58" s="321" t="s">
        <v>251</v>
      </c>
      <c r="AI58" s="321" t="s">
        <v>264</v>
      </c>
      <c r="AJ58" s="321">
        <v>6</v>
      </c>
      <c r="AK58" s="366">
        <f t="shared" si="0"/>
        <v>154</v>
      </c>
      <c r="AL58" s="367">
        <f t="shared" si="1"/>
        <v>0.9125</v>
      </c>
      <c r="AO58" s="331">
        <v>20</v>
      </c>
    </row>
    <row r="59" spans="1:41" ht="28.5" customHeight="1">
      <c r="A59" s="1"/>
      <c r="B59" s="22"/>
      <c r="C59" s="275"/>
      <c r="D59" s="276"/>
      <c r="E59" s="279"/>
      <c r="F59" s="26"/>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8"/>
      <c r="AK59" s="84">
        <f>SUM(F59:AJ59)</f>
        <v>0</v>
      </c>
      <c r="AL59" s="367"/>
      <c r="AO59" s="331"/>
    </row>
    <row r="60" spans="1:41" ht="28.5" customHeight="1" thickBot="1">
      <c r="A60" s="1"/>
      <c r="B60" s="1186" t="s">
        <v>241</v>
      </c>
      <c r="C60" s="1187"/>
      <c r="D60" s="1187"/>
      <c r="E60" s="1187"/>
      <c r="F60" s="1187"/>
      <c r="G60" s="1187"/>
      <c r="H60" s="1187"/>
      <c r="I60" s="1187"/>
      <c r="J60" s="1187"/>
      <c r="K60" s="1187"/>
      <c r="L60" s="1187"/>
      <c r="M60" s="1187"/>
      <c r="N60" s="1187"/>
      <c r="O60" s="1187"/>
      <c r="P60" s="1187"/>
      <c r="Q60" s="1187"/>
      <c r="R60" s="1187"/>
      <c r="S60" s="1187"/>
      <c r="T60" s="1187"/>
      <c r="U60" s="1187"/>
      <c r="V60" s="1187"/>
      <c r="W60" s="1187"/>
      <c r="X60" s="1187"/>
      <c r="Y60" s="1187"/>
      <c r="Z60" s="1187"/>
      <c r="AA60" s="1187"/>
      <c r="AB60" s="1187"/>
      <c r="AC60" s="1187"/>
      <c r="AD60" s="1187"/>
      <c r="AE60" s="1187"/>
      <c r="AF60" s="1187"/>
      <c r="AG60" s="1187"/>
      <c r="AH60" s="1187"/>
      <c r="AI60" s="1187"/>
      <c r="AJ60" s="1187"/>
      <c r="AK60" s="371">
        <f>SUM(AK51:AK59)</f>
        <v>1156</v>
      </c>
      <c r="AL60" s="367">
        <f t="shared" si="1"/>
        <v>7.175</v>
      </c>
      <c r="AO60" s="331">
        <f>COUNTIF(F60:AJ60,"")</f>
        <v>31</v>
      </c>
    </row>
    <row r="61" spans="1:41" ht="28.5" customHeight="1">
      <c r="A61" s="1"/>
      <c r="B61" s="213" t="s">
        <v>39</v>
      </c>
      <c r="C61" s="23" t="s">
        <v>171</v>
      </c>
      <c r="D61" s="24" t="s">
        <v>282</v>
      </c>
      <c r="E61" s="368" t="s">
        <v>283</v>
      </c>
      <c r="F61" s="354" t="s">
        <v>106</v>
      </c>
      <c r="G61" s="321" t="s">
        <v>264</v>
      </c>
      <c r="H61" s="321"/>
      <c r="I61" s="321"/>
      <c r="J61" s="321" t="s">
        <v>256</v>
      </c>
      <c r="K61" s="321"/>
      <c r="L61" s="321"/>
      <c r="M61" s="321" t="s">
        <v>251</v>
      </c>
      <c r="N61" s="321" t="s">
        <v>251</v>
      </c>
      <c r="O61" s="321"/>
      <c r="P61" s="321">
        <v>2</v>
      </c>
      <c r="Q61" s="321"/>
      <c r="R61" s="321"/>
      <c r="S61" s="321"/>
      <c r="T61" s="321" t="s">
        <v>251</v>
      </c>
      <c r="U61" s="321"/>
      <c r="V61" s="321"/>
      <c r="W61" s="321" t="s">
        <v>256</v>
      </c>
      <c r="X61" s="321"/>
      <c r="Y61" s="321">
        <v>2</v>
      </c>
      <c r="Z61" s="321" t="s">
        <v>251</v>
      </c>
      <c r="AA61" s="321" t="s">
        <v>251</v>
      </c>
      <c r="AB61" s="321" t="s">
        <v>251</v>
      </c>
      <c r="AC61" s="321"/>
      <c r="AD61" s="321"/>
      <c r="AE61" s="321"/>
      <c r="AF61" s="321"/>
      <c r="AG61" s="321"/>
      <c r="AH61" s="321" t="s">
        <v>251</v>
      </c>
      <c r="AI61" s="321"/>
      <c r="AJ61" s="321"/>
      <c r="AK61" s="366">
        <f>SUM(F61:AJ61)</f>
        <v>4</v>
      </c>
      <c r="AL61" s="367">
        <f>AK61/$J$40+0.1</f>
        <v>0.125</v>
      </c>
      <c r="AO61" s="331">
        <v>20</v>
      </c>
    </row>
    <row r="62" spans="1:41" ht="28.5" customHeight="1">
      <c r="A62" s="1"/>
      <c r="B62" s="22"/>
      <c r="C62" s="23" t="s">
        <v>171</v>
      </c>
      <c r="D62" s="24" t="s">
        <v>282</v>
      </c>
      <c r="E62" s="368" t="s">
        <v>284</v>
      </c>
      <c r="F62" s="354" t="s">
        <v>106</v>
      </c>
      <c r="G62" s="321" t="s">
        <v>106</v>
      </c>
      <c r="H62" s="326">
        <v>2</v>
      </c>
      <c r="I62" s="326"/>
      <c r="J62" s="326"/>
      <c r="K62" s="326"/>
      <c r="L62" s="326"/>
      <c r="M62" s="321" t="s">
        <v>251</v>
      </c>
      <c r="N62" s="321" t="s">
        <v>251</v>
      </c>
      <c r="O62" s="321"/>
      <c r="P62" s="321"/>
      <c r="Q62" s="321">
        <v>2</v>
      </c>
      <c r="R62" s="321"/>
      <c r="S62" s="321"/>
      <c r="T62" s="321" t="s">
        <v>251</v>
      </c>
      <c r="U62" s="321" t="s">
        <v>251</v>
      </c>
      <c r="V62" s="321"/>
      <c r="W62" s="321"/>
      <c r="X62" s="321"/>
      <c r="Y62" s="321"/>
      <c r="Z62" s="321" t="s">
        <v>264</v>
      </c>
      <c r="AA62" s="321" t="s">
        <v>251</v>
      </c>
      <c r="AB62" s="321" t="s">
        <v>251</v>
      </c>
      <c r="AC62" s="321">
        <v>2</v>
      </c>
      <c r="AD62" s="321"/>
      <c r="AE62" s="321"/>
      <c r="AF62" s="321"/>
      <c r="AG62" s="321"/>
      <c r="AH62" s="321" t="s">
        <v>251</v>
      </c>
      <c r="AI62" s="321" t="s">
        <v>251</v>
      </c>
      <c r="AJ62" s="321"/>
      <c r="AK62" s="366">
        <f aca="true" t="shared" si="2" ref="AK62:AK67">SUM(F62:AJ62)</f>
        <v>6</v>
      </c>
      <c r="AL62" s="367">
        <f aca="true" t="shared" si="3" ref="AL62:AL67">AK62/$J$40+0.1</f>
        <v>0.1375</v>
      </c>
      <c r="AO62" s="331">
        <v>20</v>
      </c>
    </row>
    <row r="63" spans="1:41" ht="28.5" customHeight="1">
      <c r="A63" s="1"/>
      <c r="B63" s="22"/>
      <c r="C63" s="23" t="s">
        <v>171</v>
      </c>
      <c r="D63" s="24" t="s">
        <v>282</v>
      </c>
      <c r="E63" s="369" t="s">
        <v>285</v>
      </c>
      <c r="F63" s="354" t="s">
        <v>106</v>
      </c>
      <c r="G63" s="321" t="s">
        <v>106</v>
      </c>
      <c r="H63" s="379"/>
      <c r="I63" s="379">
        <v>2</v>
      </c>
      <c r="J63" s="379"/>
      <c r="K63" s="379"/>
      <c r="L63" s="326"/>
      <c r="M63" s="321" t="s">
        <v>251</v>
      </c>
      <c r="N63" s="321" t="s">
        <v>251</v>
      </c>
      <c r="O63" s="370"/>
      <c r="P63" s="370"/>
      <c r="Q63" s="370"/>
      <c r="R63" s="370">
        <v>2</v>
      </c>
      <c r="S63" s="321"/>
      <c r="T63" s="321" t="s">
        <v>251</v>
      </c>
      <c r="U63" s="321" t="s">
        <v>251</v>
      </c>
      <c r="V63" s="370"/>
      <c r="W63" s="370"/>
      <c r="X63" s="370"/>
      <c r="Y63" s="370"/>
      <c r="Z63" s="321" t="s">
        <v>251</v>
      </c>
      <c r="AA63" s="321" t="s">
        <v>264</v>
      </c>
      <c r="AB63" s="321" t="s">
        <v>251</v>
      </c>
      <c r="AC63" s="370"/>
      <c r="AD63" s="370">
        <v>2</v>
      </c>
      <c r="AE63" s="370"/>
      <c r="AF63" s="370"/>
      <c r="AG63" s="321"/>
      <c r="AH63" s="321" t="s">
        <v>251</v>
      </c>
      <c r="AI63" s="321" t="s">
        <v>251</v>
      </c>
      <c r="AJ63" s="321"/>
      <c r="AK63" s="366">
        <f t="shared" si="2"/>
        <v>6</v>
      </c>
      <c r="AL63" s="367">
        <f t="shared" si="3"/>
        <v>0.1375</v>
      </c>
      <c r="AO63" s="331">
        <v>20</v>
      </c>
    </row>
    <row r="64" spans="1:41" ht="28.5" customHeight="1">
      <c r="A64" s="1"/>
      <c r="B64" s="22"/>
      <c r="C64" s="23" t="s">
        <v>171</v>
      </c>
      <c r="D64" s="24" t="s">
        <v>286</v>
      </c>
      <c r="E64" s="369" t="s">
        <v>287</v>
      </c>
      <c r="F64" s="354" t="s">
        <v>106</v>
      </c>
      <c r="G64" s="321" t="s">
        <v>106</v>
      </c>
      <c r="H64" s="379"/>
      <c r="I64" s="379"/>
      <c r="J64" s="379">
        <v>2</v>
      </c>
      <c r="K64" s="379"/>
      <c r="L64" s="326"/>
      <c r="M64" s="321" t="s">
        <v>264</v>
      </c>
      <c r="N64" s="321" t="s">
        <v>251</v>
      </c>
      <c r="O64" s="370"/>
      <c r="P64" s="370"/>
      <c r="Q64" s="370"/>
      <c r="R64" s="370"/>
      <c r="S64" s="321">
        <v>2</v>
      </c>
      <c r="T64" s="321" t="s">
        <v>251</v>
      </c>
      <c r="U64" s="321" t="s">
        <v>251</v>
      </c>
      <c r="V64" s="370"/>
      <c r="W64" s="370"/>
      <c r="X64" s="370"/>
      <c r="Y64" s="370"/>
      <c r="Z64" s="321" t="s">
        <v>251</v>
      </c>
      <c r="AA64" s="321" t="s">
        <v>251</v>
      </c>
      <c r="AB64" s="321" t="s">
        <v>264</v>
      </c>
      <c r="AC64" s="370"/>
      <c r="AD64" s="370"/>
      <c r="AE64" s="370">
        <v>2</v>
      </c>
      <c r="AF64" s="370"/>
      <c r="AG64" s="321"/>
      <c r="AH64" s="321" t="s">
        <v>251</v>
      </c>
      <c r="AI64" s="321" t="s">
        <v>251</v>
      </c>
      <c r="AJ64" s="321"/>
      <c r="AK64" s="366">
        <f t="shared" si="2"/>
        <v>6</v>
      </c>
      <c r="AL64" s="367">
        <f t="shared" si="3"/>
        <v>0.1375</v>
      </c>
      <c r="AO64" s="331">
        <v>20</v>
      </c>
    </row>
    <row r="65" spans="1:41" ht="28.5" customHeight="1">
      <c r="A65" s="1"/>
      <c r="B65" s="22"/>
      <c r="C65" s="23" t="s">
        <v>171</v>
      </c>
      <c r="D65" s="24" t="s">
        <v>282</v>
      </c>
      <c r="E65" s="369" t="s">
        <v>288</v>
      </c>
      <c r="F65" s="354" t="s">
        <v>106</v>
      </c>
      <c r="G65" s="321" t="s">
        <v>106</v>
      </c>
      <c r="H65" s="379"/>
      <c r="I65" s="379"/>
      <c r="J65" s="379"/>
      <c r="K65" s="379">
        <v>2</v>
      </c>
      <c r="L65" s="326"/>
      <c r="M65" s="321" t="s">
        <v>251</v>
      </c>
      <c r="N65" s="321" t="s">
        <v>264</v>
      </c>
      <c r="O65" s="370"/>
      <c r="P65" s="370"/>
      <c r="Q65" s="370"/>
      <c r="R65" s="370"/>
      <c r="S65" s="321"/>
      <c r="T65" s="321" t="s">
        <v>251</v>
      </c>
      <c r="U65" s="321" t="s">
        <v>251</v>
      </c>
      <c r="V65" s="370">
        <v>2</v>
      </c>
      <c r="W65" s="370"/>
      <c r="X65" s="370"/>
      <c r="Y65" s="370"/>
      <c r="Z65" s="321" t="s">
        <v>251</v>
      </c>
      <c r="AA65" s="321" t="s">
        <v>251</v>
      </c>
      <c r="AB65" s="321" t="s">
        <v>251</v>
      </c>
      <c r="AC65" s="370"/>
      <c r="AD65" s="370"/>
      <c r="AE65" s="370"/>
      <c r="AF65" s="370">
        <v>2</v>
      </c>
      <c r="AG65" s="321"/>
      <c r="AH65" s="321" t="s">
        <v>251</v>
      </c>
      <c r="AI65" s="321" t="s">
        <v>251</v>
      </c>
      <c r="AJ65" s="321"/>
      <c r="AK65" s="366">
        <f t="shared" si="2"/>
        <v>6</v>
      </c>
      <c r="AL65" s="367">
        <f t="shared" si="3"/>
        <v>0.1375</v>
      </c>
      <c r="AO65" s="331">
        <v>20</v>
      </c>
    </row>
    <row r="66" spans="1:41" ht="28.5" customHeight="1">
      <c r="A66" s="1"/>
      <c r="B66" s="22"/>
      <c r="C66" s="23" t="s">
        <v>152</v>
      </c>
      <c r="D66" s="364" t="s">
        <v>290</v>
      </c>
      <c r="E66" s="369" t="s">
        <v>289</v>
      </c>
      <c r="F66" s="354" t="s">
        <v>106</v>
      </c>
      <c r="G66" s="321" t="s">
        <v>106</v>
      </c>
      <c r="H66" s="379"/>
      <c r="I66" s="379"/>
      <c r="J66" s="379"/>
      <c r="K66" s="379"/>
      <c r="L66" s="326">
        <v>2</v>
      </c>
      <c r="M66" s="321" t="s">
        <v>251</v>
      </c>
      <c r="N66" s="321" t="s">
        <v>251</v>
      </c>
      <c r="O66" s="370"/>
      <c r="P66" s="370"/>
      <c r="Q66" s="370"/>
      <c r="R66" s="370"/>
      <c r="S66" s="321"/>
      <c r="T66" s="321" t="s">
        <v>251</v>
      </c>
      <c r="U66" s="321" t="s">
        <v>264</v>
      </c>
      <c r="V66" s="370"/>
      <c r="W66" s="370">
        <v>2</v>
      </c>
      <c r="X66" s="370"/>
      <c r="Y66" s="370"/>
      <c r="Z66" s="321" t="s">
        <v>251</v>
      </c>
      <c r="AA66" s="321" t="s">
        <v>251</v>
      </c>
      <c r="AB66" s="321" t="s">
        <v>251</v>
      </c>
      <c r="AC66" s="370"/>
      <c r="AD66" s="370"/>
      <c r="AE66" s="370"/>
      <c r="AF66" s="370"/>
      <c r="AG66" s="321">
        <v>2</v>
      </c>
      <c r="AH66" s="321" t="s">
        <v>264</v>
      </c>
      <c r="AI66" s="321" t="s">
        <v>251</v>
      </c>
      <c r="AJ66" s="321"/>
      <c r="AK66" s="366">
        <f t="shared" si="2"/>
        <v>6</v>
      </c>
      <c r="AL66" s="367">
        <f t="shared" si="3"/>
        <v>0.1375</v>
      </c>
      <c r="AO66" s="331">
        <v>20</v>
      </c>
    </row>
    <row r="67" spans="1:41" ht="28.5" customHeight="1">
      <c r="A67" s="1"/>
      <c r="B67" s="22"/>
      <c r="C67" s="23" t="s">
        <v>171</v>
      </c>
      <c r="D67" s="24" t="s">
        <v>286</v>
      </c>
      <c r="E67" s="369" t="s">
        <v>294</v>
      </c>
      <c r="F67" s="321" t="s">
        <v>264</v>
      </c>
      <c r="G67" s="321" t="s">
        <v>106</v>
      </c>
      <c r="H67" s="370"/>
      <c r="I67" s="370"/>
      <c r="J67" s="370"/>
      <c r="K67" s="370"/>
      <c r="L67" s="321"/>
      <c r="M67" s="321" t="s">
        <v>251</v>
      </c>
      <c r="N67" s="321" t="s">
        <v>251</v>
      </c>
      <c r="O67" s="370">
        <v>2</v>
      </c>
      <c r="P67" s="370"/>
      <c r="Q67" s="370"/>
      <c r="R67" s="370"/>
      <c r="S67" s="321"/>
      <c r="T67" s="321" t="s">
        <v>251</v>
      </c>
      <c r="U67" s="321" t="s">
        <v>251</v>
      </c>
      <c r="V67" s="370"/>
      <c r="W67" s="370"/>
      <c r="X67" s="370">
        <v>2</v>
      </c>
      <c r="Y67" s="370"/>
      <c r="Z67" s="321" t="s">
        <v>251</v>
      </c>
      <c r="AA67" s="321" t="s">
        <v>251</v>
      </c>
      <c r="AB67" s="321" t="s">
        <v>251</v>
      </c>
      <c r="AC67" s="370"/>
      <c r="AD67" s="370"/>
      <c r="AE67" s="370"/>
      <c r="AF67" s="370"/>
      <c r="AG67" s="321"/>
      <c r="AH67" s="321" t="s">
        <v>251</v>
      </c>
      <c r="AI67" s="321" t="s">
        <v>264</v>
      </c>
      <c r="AJ67" s="321">
        <v>2</v>
      </c>
      <c r="AK67" s="366">
        <f t="shared" si="2"/>
        <v>6</v>
      </c>
      <c r="AL67" s="367">
        <f t="shared" si="3"/>
        <v>0.1375</v>
      </c>
      <c r="AO67" s="331">
        <v>20</v>
      </c>
    </row>
    <row r="68" spans="1:41" ht="29.25" customHeight="1">
      <c r="A68" s="1"/>
      <c r="B68" s="22"/>
      <c r="C68" s="275"/>
      <c r="D68" s="276"/>
      <c r="E68" s="279"/>
      <c r="F68" s="26"/>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8"/>
      <c r="AK68" s="29">
        <f>SUM(F68:AJ68)</f>
        <v>0</v>
      </c>
      <c r="AL68" s="82"/>
      <c r="AO68" s="331">
        <v>20</v>
      </c>
    </row>
    <row r="69" spans="1:41" ht="28.5" customHeight="1">
      <c r="A69" s="1"/>
      <c r="B69" s="22"/>
      <c r="C69" s="275"/>
      <c r="D69" s="276"/>
      <c r="E69" s="279"/>
      <c r="F69" s="26"/>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8"/>
      <c r="AK69" s="280">
        <f>SUM(F69:AJ69)</f>
        <v>0</v>
      </c>
      <c r="AL69" s="85"/>
      <c r="AO69" s="331">
        <v>20</v>
      </c>
    </row>
    <row r="70" spans="1:41" ht="28.5" customHeight="1" thickBot="1">
      <c r="A70" s="1"/>
      <c r="B70" s="1186" t="s">
        <v>239</v>
      </c>
      <c r="C70" s="1187"/>
      <c r="D70" s="1187"/>
      <c r="E70" s="1187"/>
      <c r="F70" s="1187"/>
      <c r="G70" s="1187"/>
      <c r="H70" s="1187"/>
      <c r="I70" s="1187"/>
      <c r="J70" s="1187"/>
      <c r="K70" s="1187"/>
      <c r="L70" s="1187"/>
      <c r="M70" s="1187"/>
      <c r="N70" s="1187"/>
      <c r="O70" s="1187"/>
      <c r="P70" s="1187"/>
      <c r="Q70" s="1187"/>
      <c r="R70" s="1187"/>
      <c r="S70" s="1187"/>
      <c r="T70" s="1187"/>
      <c r="U70" s="1187"/>
      <c r="V70" s="1187"/>
      <c r="W70" s="1187"/>
      <c r="X70" s="1187"/>
      <c r="Y70" s="1187"/>
      <c r="Z70" s="1187"/>
      <c r="AA70" s="1187"/>
      <c r="AB70" s="1187"/>
      <c r="AC70" s="1187"/>
      <c r="AD70" s="1187"/>
      <c r="AE70" s="1187"/>
      <c r="AF70" s="1187"/>
      <c r="AG70" s="1187"/>
      <c r="AH70" s="1187"/>
      <c r="AI70" s="1187"/>
      <c r="AJ70" s="1187"/>
      <c r="AK70" s="371">
        <f>SUM(AK61:AK69)</f>
        <v>40</v>
      </c>
      <c r="AL70" s="31"/>
      <c r="AO70" s="331">
        <v>20</v>
      </c>
    </row>
    <row r="71" spans="1:41" ht="28.5" customHeight="1">
      <c r="A71" s="1"/>
      <c r="B71" s="207" t="s">
        <v>40</v>
      </c>
      <c r="C71" s="20"/>
      <c r="D71" s="21" t="s">
        <v>291</v>
      </c>
      <c r="E71" s="372" t="s">
        <v>292</v>
      </c>
      <c r="F71" s="373" t="s">
        <v>106</v>
      </c>
      <c r="G71" s="374" t="s">
        <v>251</v>
      </c>
      <c r="H71" s="374"/>
      <c r="I71" s="374"/>
      <c r="J71" s="374"/>
      <c r="K71" s="374"/>
      <c r="L71" s="374"/>
      <c r="M71" s="374" t="s">
        <v>251</v>
      </c>
      <c r="N71" s="374" t="s">
        <v>251</v>
      </c>
      <c r="O71" s="374"/>
      <c r="P71" s="374"/>
      <c r="Q71" s="374"/>
      <c r="R71" s="374"/>
      <c r="S71" s="374"/>
      <c r="T71" s="374" t="s">
        <v>251</v>
      </c>
      <c r="U71" s="374" t="s">
        <v>251</v>
      </c>
      <c r="V71" s="375"/>
      <c r="W71" s="374"/>
      <c r="X71" s="375"/>
      <c r="Y71" s="374"/>
      <c r="Z71" s="374" t="s">
        <v>251</v>
      </c>
      <c r="AA71" s="374" t="s">
        <v>251</v>
      </c>
      <c r="AB71" s="321" t="s">
        <v>251</v>
      </c>
      <c r="AC71" s="374"/>
      <c r="AD71" s="374"/>
      <c r="AE71" s="374"/>
      <c r="AF71" s="374"/>
      <c r="AG71" s="374"/>
      <c r="AH71" s="374" t="s">
        <v>251</v>
      </c>
      <c r="AI71" s="374" t="s">
        <v>251</v>
      </c>
      <c r="AJ71" s="374"/>
      <c r="AK71" s="366">
        <f>AO71*8</f>
        <v>160</v>
      </c>
      <c r="AL71" s="1190"/>
      <c r="AO71" s="331">
        <f>COUNTIF(F71:AJ71,"")</f>
        <v>20</v>
      </c>
    </row>
    <row r="72" spans="1:41" ht="28.5" customHeight="1">
      <c r="A72" s="1"/>
      <c r="B72" s="22"/>
      <c r="C72" s="23"/>
      <c r="D72" s="24" t="s">
        <v>291</v>
      </c>
      <c r="E72" s="369" t="s">
        <v>293</v>
      </c>
      <c r="F72" s="376" t="s">
        <v>251</v>
      </c>
      <c r="G72" s="377" t="s">
        <v>251</v>
      </c>
      <c r="H72" s="377" t="s">
        <v>251</v>
      </c>
      <c r="I72" s="377" t="s">
        <v>251</v>
      </c>
      <c r="J72" s="377" t="s">
        <v>251</v>
      </c>
      <c r="K72" s="377" t="s">
        <v>251</v>
      </c>
      <c r="L72" s="377" t="s">
        <v>251</v>
      </c>
      <c r="M72" s="377" t="s">
        <v>251</v>
      </c>
      <c r="N72" s="377" t="s">
        <v>251</v>
      </c>
      <c r="O72" s="377" t="s">
        <v>251</v>
      </c>
      <c r="P72" s="377" t="s">
        <v>251</v>
      </c>
      <c r="Q72" s="377" t="s">
        <v>251</v>
      </c>
      <c r="R72" s="377" t="s">
        <v>251</v>
      </c>
      <c r="S72" s="377" t="s">
        <v>251</v>
      </c>
      <c r="T72" s="377" t="s">
        <v>251</v>
      </c>
      <c r="U72" s="377" t="s">
        <v>251</v>
      </c>
      <c r="V72" s="377" t="s">
        <v>251</v>
      </c>
      <c r="W72" s="377" t="s">
        <v>251</v>
      </c>
      <c r="X72" s="377" t="s">
        <v>251</v>
      </c>
      <c r="Y72" s="377" t="s">
        <v>251</v>
      </c>
      <c r="Z72" s="377" t="s">
        <v>251</v>
      </c>
      <c r="AA72" s="377" t="s">
        <v>251</v>
      </c>
      <c r="AB72" s="377" t="s">
        <v>251</v>
      </c>
      <c r="AC72" s="377" t="s">
        <v>251</v>
      </c>
      <c r="AD72" s="377" t="s">
        <v>251</v>
      </c>
      <c r="AE72" s="377" t="s">
        <v>251</v>
      </c>
      <c r="AF72" s="377" t="s">
        <v>251</v>
      </c>
      <c r="AG72" s="377" t="s">
        <v>251</v>
      </c>
      <c r="AH72" s="377" t="s">
        <v>251</v>
      </c>
      <c r="AI72" s="377" t="s">
        <v>251</v>
      </c>
      <c r="AJ72" s="378" t="s">
        <v>251</v>
      </c>
      <c r="AK72" s="366">
        <f>AO72*8</f>
        <v>0</v>
      </c>
      <c r="AL72" s="1191"/>
      <c r="AO72" s="331">
        <f>COUNTIF(F72:AJ72,"")</f>
        <v>0</v>
      </c>
    </row>
    <row r="73" spans="1:41" ht="28.5" customHeight="1">
      <c r="A73" s="1"/>
      <c r="B73" s="22"/>
      <c r="C73" s="23"/>
      <c r="D73" s="24"/>
      <c r="E73" s="25"/>
      <c r="F73" s="26"/>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8"/>
      <c r="AK73" s="29">
        <f>SUM(F73:AJ73)</f>
        <v>0</v>
      </c>
      <c r="AL73" s="1191"/>
      <c r="AO73" s="331">
        <f>COUNTIF(F73:AJ73,"")</f>
        <v>31</v>
      </c>
    </row>
    <row r="74" spans="1:41" ht="28.5" customHeight="1">
      <c r="A74" s="1"/>
      <c r="B74" s="22"/>
      <c r="C74" s="23"/>
      <c r="D74" s="24"/>
      <c r="E74" s="25"/>
      <c r="F74" s="26"/>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8"/>
      <c r="AK74" s="281">
        <f>SUM(F74:AJ74)</f>
        <v>0</v>
      </c>
      <c r="AL74" s="1191"/>
      <c r="AO74" s="331">
        <f>COUNTIF(F74:AJ74,"")</f>
        <v>31</v>
      </c>
    </row>
    <row r="75" spans="1:41" ht="28.5" customHeight="1" thickBot="1">
      <c r="A75" s="1"/>
      <c r="B75" s="1186" t="s">
        <v>240</v>
      </c>
      <c r="C75" s="1187"/>
      <c r="D75" s="1187"/>
      <c r="E75" s="1187"/>
      <c r="F75" s="1187"/>
      <c r="G75" s="1187"/>
      <c r="H75" s="1187"/>
      <c r="I75" s="1187"/>
      <c r="J75" s="1187"/>
      <c r="K75" s="1187"/>
      <c r="L75" s="1187"/>
      <c r="M75" s="1187"/>
      <c r="N75" s="1187"/>
      <c r="O75" s="1187"/>
      <c r="P75" s="1187"/>
      <c r="Q75" s="1187"/>
      <c r="R75" s="1187"/>
      <c r="S75" s="1187"/>
      <c r="T75" s="1187"/>
      <c r="U75" s="1187"/>
      <c r="V75" s="1187"/>
      <c r="W75" s="1187"/>
      <c r="X75" s="1187"/>
      <c r="Y75" s="1187"/>
      <c r="Z75" s="1187"/>
      <c r="AA75" s="1187"/>
      <c r="AB75" s="1187"/>
      <c r="AC75" s="1187"/>
      <c r="AD75" s="1187"/>
      <c r="AE75" s="1187"/>
      <c r="AF75" s="1187"/>
      <c r="AG75" s="1187"/>
      <c r="AH75" s="1187"/>
      <c r="AI75" s="1187"/>
      <c r="AJ75" s="1187"/>
      <c r="AK75" s="36">
        <f>SUM(AK71:AK74)</f>
        <v>160</v>
      </c>
      <c r="AL75" s="1192"/>
      <c r="AO75" s="331">
        <f>COUNTIF(F75:AJ75,"")</f>
        <v>31</v>
      </c>
    </row>
    <row r="76" spans="1:38" ht="15">
      <c r="A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row>
    <row r="77" spans="1:38" ht="15">
      <c r="A77" s="1"/>
      <c r="B77" s="2" t="s">
        <v>0</v>
      </c>
      <c r="C77" s="3"/>
      <c r="D77" s="3"/>
      <c r="E77" s="3"/>
      <c r="F77" s="3"/>
      <c r="G77" s="3"/>
      <c r="H77" s="3"/>
      <c r="I77" s="3"/>
      <c r="J77" s="1"/>
      <c r="L77" s="3" t="s">
        <v>1</v>
      </c>
      <c r="M77" s="3">
        <v>26</v>
      </c>
      <c r="N77" s="3" t="s">
        <v>2</v>
      </c>
      <c r="O77" s="5">
        <v>3</v>
      </c>
      <c r="P77" s="3" t="s">
        <v>3</v>
      </c>
      <c r="Q77" s="3"/>
      <c r="S77" s="4" t="s">
        <v>4</v>
      </c>
      <c r="T77" s="3"/>
      <c r="U77" s="3"/>
      <c r="V77" s="3"/>
      <c r="W77" s="3"/>
      <c r="X77" s="3"/>
      <c r="Y77" s="1181" t="s">
        <v>5</v>
      </c>
      <c r="Z77" s="1182"/>
      <c r="AA77" s="1182"/>
      <c r="AB77" s="1182"/>
      <c r="AC77" s="1182"/>
      <c r="AD77" s="1182"/>
      <c r="AE77" s="1182"/>
      <c r="AF77" s="1182"/>
      <c r="AG77" s="1182"/>
      <c r="AH77" s="1182"/>
      <c r="AI77" s="1182"/>
      <c r="AJ77" s="1182"/>
      <c r="AK77" s="1182"/>
      <c r="AL77" s="4" t="s">
        <v>6</v>
      </c>
    </row>
    <row r="78" spans="1:38" ht="15">
      <c r="A78" s="1"/>
      <c r="B78" s="2"/>
      <c r="C78" s="6"/>
      <c r="D78" s="6"/>
      <c r="E78" s="3"/>
      <c r="F78" s="4" t="s">
        <v>7</v>
      </c>
      <c r="G78" s="3"/>
      <c r="H78" s="3"/>
      <c r="I78" s="3"/>
      <c r="J78" s="3"/>
      <c r="K78" s="1102">
        <v>3170100220</v>
      </c>
      <c r="L78" s="1102"/>
      <c r="M78" s="1102"/>
      <c r="N78" s="1102"/>
      <c r="O78" s="1102"/>
      <c r="P78" s="1102"/>
      <c r="Q78" s="1"/>
      <c r="S78" s="4" t="s">
        <v>38</v>
      </c>
      <c r="T78" s="3"/>
      <c r="U78" s="3"/>
      <c r="V78" s="3"/>
      <c r="W78" s="1102" t="s">
        <v>233</v>
      </c>
      <c r="X78" s="1102"/>
      <c r="Y78" s="1102"/>
      <c r="Z78" s="1102"/>
      <c r="AA78" s="1102"/>
      <c r="AB78" s="1102"/>
      <c r="AC78" s="1102"/>
      <c r="AD78" s="1102"/>
      <c r="AE78" s="1102"/>
      <c r="AF78" s="1102"/>
      <c r="AG78" s="1102"/>
      <c r="AH78" s="1102"/>
      <c r="AI78" s="1102"/>
      <c r="AJ78" s="1102"/>
      <c r="AK78" s="3"/>
      <c r="AL78" s="4" t="s">
        <v>6</v>
      </c>
    </row>
    <row r="79" spans="1:38" ht="15.75" thickBot="1">
      <c r="A79" s="1"/>
      <c r="B79" s="2"/>
      <c r="C79" s="6"/>
      <c r="D79" s="6"/>
      <c r="E79" s="3"/>
      <c r="F79" s="3"/>
      <c r="G79" s="3"/>
      <c r="H79" s="3"/>
      <c r="I79" s="3"/>
      <c r="J79" s="3"/>
      <c r="K79" s="3"/>
      <c r="L79" s="3"/>
      <c r="M79" s="3"/>
      <c r="N79" s="3"/>
      <c r="O79" s="3"/>
      <c r="P79" s="3"/>
      <c r="Q79" s="1"/>
      <c r="S79" s="4"/>
      <c r="T79" s="3"/>
      <c r="U79" s="3"/>
      <c r="V79" s="3"/>
      <c r="W79" s="3"/>
      <c r="X79" s="3"/>
      <c r="Y79" s="3"/>
      <c r="Z79" s="3"/>
      <c r="AA79" s="3"/>
      <c r="AB79" s="3"/>
      <c r="AC79" s="3"/>
      <c r="AD79" s="3"/>
      <c r="AE79" s="3"/>
      <c r="AF79" s="3"/>
      <c r="AG79" s="3"/>
      <c r="AH79" s="3"/>
      <c r="AI79" s="3"/>
      <c r="AJ79" s="3"/>
      <c r="AK79" s="3"/>
      <c r="AL79" s="3"/>
    </row>
    <row r="80" spans="1:38" ht="14.25" customHeight="1">
      <c r="A80" s="1"/>
      <c r="B80" s="7" t="s">
        <v>8</v>
      </c>
      <c r="C80" s="8" t="s">
        <v>9</v>
      </c>
      <c r="D80" s="9" t="s">
        <v>10</v>
      </c>
      <c r="E80" s="10" t="s">
        <v>11</v>
      </c>
      <c r="F80" s="11">
        <v>1</v>
      </c>
      <c r="G80" s="12">
        <v>2</v>
      </c>
      <c r="H80" s="12">
        <v>3</v>
      </c>
      <c r="I80" s="12">
        <v>4</v>
      </c>
      <c r="J80" s="12">
        <v>5</v>
      </c>
      <c r="K80" s="12">
        <v>6</v>
      </c>
      <c r="L80" s="12">
        <v>7</v>
      </c>
      <c r="M80" s="12">
        <v>8</v>
      </c>
      <c r="N80" s="12">
        <v>9</v>
      </c>
      <c r="O80" s="12">
        <v>10</v>
      </c>
      <c r="P80" s="12">
        <v>11</v>
      </c>
      <c r="Q80" s="12">
        <v>12</v>
      </c>
      <c r="R80" s="12">
        <v>13</v>
      </c>
      <c r="S80" s="12">
        <v>14</v>
      </c>
      <c r="T80" s="12">
        <v>15</v>
      </c>
      <c r="U80" s="12">
        <v>16</v>
      </c>
      <c r="V80" s="12">
        <v>17</v>
      </c>
      <c r="W80" s="12">
        <v>18</v>
      </c>
      <c r="X80" s="12">
        <v>19</v>
      </c>
      <c r="Y80" s="12">
        <v>20</v>
      </c>
      <c r="Z80" s="12">
        <v>21</v>
      </c>
      <c r="AA80" s="12">
        <v>22</v>
      </c>
      <c r="AB80" s="12">
        <v>23</v>
      </c>
      <c r="AC80" s="12">
        <v>24</v>
      </c>
      <c r="AD80" s="12">
        <v>25</v>
      </c>
      <c r="AE80" s="12">
        <v>26</v>
      </c>
      <c r="AF80" s="12">
        <v>27</v>
      </c>
      <c r="AG80" s="12">
        <v>28</v>
      </c>
      <c r="AH80" s="12">
        <v>29</v>
      </c>
      <c r="AI80" s="12">
        <v>30</v>
      </c>
      <c r="AJ80" s="13">
        <v>31</v>
      </c>
      <c r="AK80" s="383" t="s">
        <v>236</v>
      </c>
      <c r="AL80" s="1184" t="s">
        <v>13</v>
      </c>
    </row>
    <row r="81" spans="1:38" ht="15.75" thickBot="1">
      <c r="A81" s="1"/>
      <c r="B81" s="14"/>
      <c r="C81" s="15" t="s">
        <v>14</v>
      </c>
      <c r="D81" s="16"/>
      <c r="E81" s="17"/>
      <c r="F81" s="389" t="s">
        <v>189</v>
      </c>
      <c r="G81" s="332" t="s">
        <v>48</v>
      </c>
      <c r="H81" s="332" t="s">
        <v>184</v>
      </c>
      <c r="I81" s="332" t="s">
        <v>185</v>
      </c>
      <c r="J81" s="332" t="s">
        <v>186</v>
      </c>
      <c r="K81" s="332" t="s">
        <v>187</v>
      </c>
      <c r="L81" s="332" t="s">
        <v>188</v>
      </c>
      <c r="M81" s="332" t="s">
        <v>189</v>
      </c>
      <c r="N81" s="332" t="s">
        <v>48</v>
      </c>
      <c r="O81" s="332" t="s">
        <v>184</v>
      </c>
      <c r="P81" s="332" t="s">
        <v>185</v>
      </c>
      <c r="Q81" s="332" t="s">
        <v>186</v>
      </c>
      <c r="R81" s="332" t="s">
        <v>187</v>
      </c>
      <c r="S81" s="332" t="s">
        <v>188</v>
      </c>
      <c r="T81" s="332" t="s">
        <v>189</v>
      </c>
      <c r="U81" s="332" t="s">
        <v>48</v>
      </c>
      <c r="V81" s="332" t="s">
        <v>184</v>
      </c>
      <c r="W81" s="332" t="s">
        <v>185</v>
      </c>
      <c r="X81" s="332" t="s">
        <v>186</v>
      </c>
      <c r="Y81" s="332" t="s">
        <v>187</v>
      </c>
      <c r="Z81" s="332" t="s">
        <v>188</v>
      </c>
      <c r="AA81" s="332" t="s">
        <v>189</v>
      </c>
      <c r="AB81" s="332" t="s">
        <v>48</v>
      </c>
      <c r="AC81" s="332" t="s">
        <v>184</v>
      </c>
      <c r="AD81" s="332" t="s">
        <v>185</v>
      </c>
      <c r="AE81" s="332" t="s">
        <v>186</v>
      </c>
      <c r="AF81" s="332" t="s">
        <v>187</v>
      </c>
      <c r="AG81" s="332" t="s">
        <v>188</v>
      </c>
      <c r="AH81" s="332" t="s">
        <v>189</v>
      </c>
      <c r="AI81" s="332" t="s">
        <v>48</v>
      </c>
      <c r="AJ81" s="336" t="s">
        <v>184</v>
      </c>
      <c r="AK81" s="390" t="s">
        <v>15</v>
      </c>
      <c r="AL81" s="1185"/>
    </row>
    <row r="82" spans="1:38" ht="18.75" customHeight="1">
      <c r="A82" s="1"/>
      <c r="B82" s="213" t="s">
        <v>235</v>
      </c>
      <c r="C82" s="79"/>
      <c r="D82" s="79"/>
      <c r="E82" s="80"/>
      <c r="F82" s="385"/>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386"/>
      <c r="AK82" s="387">
        <f>SUM(F82:AJ82)</f>
        <v>0</v>
      </c>
      <c r="AL82" s="388"/>
    </row>
    <row r="83" spans="1:38" ht="18.75" customHeight="1">
      <c r="A83" s="1"/>
      <c r="B83" s="22" t="s">
        <v>41</v>
      </c>
      <c r="C83" s="275" t="s">
        <v>201</v>
      </c>
      <c r="D83" s="143" t="s">
        <v>79</v>
      </c>
      <c r="E83" s="394" t="s">
        <v>295</v>
      </c>
      <c r="F83" s="391" t="s">
        <v>195</v>
      </c>
      <c r="G83" s="392" t="s">
        <v>195</v>
      </c>
      <c r="H83" s="392" t="s">
        <v>195</v>
      </c>
      <c r="I83" s="392" t="s">
        <v>195</v>
      </c>
      <c r="J83" s="392" t="s">
        <v>164</v>
      </c>
      <c r="K83" s="392" t="s">
        <v>164</v>
      </c>
      <c r="L83" s="392" t="s">
        <v>195</v>
      </c>
      <c r="M83" s="392" t="s">
        <v>195</v>
      </c>
      <c r="N83" s="392" t="s">
        <v>197</v>
      </c>
      <c r="O83" s="392" t="s">
        <v>197</v>
      </c>
      <c r="P83" s="392" t="s">
        <v>164</v>
      </c>
      <c r="Q83" s="392" t="s">
        <v>197</v>
      </c>
      <c r="R83" s="392" t="s">
        <v>164</v>
      </c>
      <c r="S83" s="392" t="s">
        <v>321</v>
      </c>
      <c r="T83" s="392" t="s">
        <v>195</v>
      </c>
      <c r="U83" s="392" t="s">
        <v>164</v>
      </c>
      <c r="V83" s="392" t="s">
        <v>195</v>
      </c>
      <c r="W83" s="392" t="s">
        <v>164</v>
      </c>
      <c r="X83" s="392" t="s">
        <v>195</v>
      </c>
      <c r="Y83" s="392" t="s">
        <v>321</v>
      </c>
      <c r="Z83" s="392" t="s">
        <v>195</v>
      </c>
      <c r="AA83" s="392" t="s">
        <v>195</v>
      </c>
      <c r="AB83" s="392" t="s">
        <v>164</v>
      </c>
      <c r="AC83" s="392" t="s">
        <v>195</v>
      </c>
      <c r="AD83" s="392" t="s">
        <v>195</v>
      </c>
      <c r="AE83" s="392" t="s">
        <v>164</v>
      </c>
      <c r="AF83" s="392" t="s">
        <v>321</v>
      </c>
      <c r="AG83" s="392" t="s">
        <v>195</v>
      </c>
      <c r="AH83" s="392" t="s">
        <v>195</v>
      </c>
      <c r="AI83" s="392" t="s">
        <v>164</v>
      </c>
      <c r="AJ83" s="393" t="s">
        <v>164</v>
      </c>
      <c r="AK83" s="384">
        <f>'勤務形態一覧（従来型１）'!AJ78</f>
        <v>168</v>
      </c>
      <c r="AL83" s="395">
        <f>'勤務形態一覧（従来型１）'!AR7</f>
        <v>1</v>
      </c>
    </row>
    <row r="84" spans="1:38" ht="18.75" customHeight="1">
      <c r="A84" s="1"/>
      <c r="B84" s="22"/>
      <c r="C84" s="275" t="s">
        <v>201</v>
      </c>
      <c r="D84" s="143" t="s">
        <v>79</v>
      </c>
      <c r="E84" s="394" t="s">
        <v>296</v>
      </c>
      <c r="F84" s="391" t="s">
        <v>164</v>
      </c>
      <c r="G84" s="392" t="s">
        <v>196</v>
      </c>
      <c r="H84" s="392" t="s">
        <v>197</v>
      </c>
      <c r="I84" s="392" t="s">
        <v>197</v>
      </c>
      <c r="J84" s="392" t="s">
        <v>164</v>
      </c>
      <c r="K84" s="392" t="s">
        <v>196</v>
      </c>
      <c r="L84" s="392" t="s">
        <v>199</v>
      </c>
      <c r="M84" s="392" t="s">
        <v>204</v>
      </c>
      <c r="N84" s="392" t="s">
        <v>164</v>
      </c>
      <c r="O84" s="392" t="s">
        <v>196</v>
      </c>
      <c r="P84" s="392" t="s">
        <v>197</v>
      </c>
      <c r="Q84" s="392" t="s">
        <v>164</v>
      </c>
      <c r="R84" s="392" t="s">
        <v>197</v>
      </c>
      <c r="S84" s="392" t="s">
        <v>199</v>
      </c>
      <c r="T84" s="392" t="s">
        <v>164</v>
      </c>
      <c r="U84" s="392" t="s">
        <v>200</v>
      </c>
      <c r="V84" s="392" t="s">
        <v>164</v>
      </c>
      <c r="W84" s="392" t="s">
        <v>197</v>
      </c>
      <c r="X84" s="392" t="s">
        <v>197</v>
      </c>
      <c r="Y84" s="392" t="s">
        <v>319</v>
      </c>
      <c r="Z84" s="392" t="s">
        <v>164</v>
      </c>
      <c r="AA84" s="392" t="s">
        <v>195</v>
      </c>
      <c r="AB84" s="392" t="s">
        <v>164</v>
      </c>
      <c r="AC84" s="392" t="s">
        <v>200</v>
      </c>
      <c r="AD84" s="392" t="s">
        <v>200</v>
      </c>
      <c r="AE84" s="392" t="s">
        <v>164</v>
      </c>
      <c r="AF84" s="392" t="s">
        <v>164</v>
      </c>
      <c r="AG84" s="392" t="s">
        <v>199</v>
      </c>
      <c r="AH84" s="392" t="s">
        <v>196</v>
      </c>
      <c r="AI84" s="392" t="s">
        <v>196</v>
      </c>
      <c r="AJ84" s="393" t="s">
        <v>195</v>
      </c>
      <c r="AK84" s="384">
        <f>'勤務形態一覧（従来型１）'!AJ79</f>
        <v>156</v>
      </c>
      <c r="AL84" s="395">
        <f>'勤務形態一覧（従来型１）'!AR8</f>
        <v>1</v>
      </c>
    </row>
    <row r="85" spans="1:38" ht="18.75" customHeight="1">
      <c r="A85" s="1"/>
      <c r="B85" s="22"/>
      <c r="C85" s="275" t="s">
        <v>201</v>
      </c>
      <c r="D85" s="143" t="s">
        <v>79</v>
      </c>
      <c r="E85" s="394" t="s">
        <v>297</v>
      </c>
      <c r="F85" s="391" t="s">
        <v>197</v>
      </c>
      <c r="G85" s="392" t="s">
        <v>200</v>
      </c>
      <c r="H85" s="392" t="s">
        <v>164</v>
      </c>
      <c r="I85" s="392" t="s">
        <v>164</v>
      </c>
      <c r="J85" s="392" t="s">
        <v>197</v>
      </c>
      <c r="K85" s="392" t="s">
        <v>197</v>
      </c>
      <c r="L85" s="392" t="s">
        <v>164</v>
      </c>
      <c r="M85" s="392" t="s">
        <v>197</v>
      </c>
      <c r="N85" s="392" t="s">
        <v>204</v>
      </c>
      <c r="O85" s="392" t="s">
        <v>199</v>
      </c>
      <c r="P85" s="392" t="s">
        <v>164</v>
      </c>
      <c r="Q85" s="392" t="s">
        <v>319</v>
      </c>
      <c r="R85" s="392" t="s">
        <v>197</v>
      </c>
      <c r="S85" s="392" t="s">
        <v>200</v>
      </c>
      <c r="T85" s="392" t="s">
        <v>164</v>
      </c>
      <c r="U85" s="392" t="s">
        <v>319</v>
      </c>
      <c r="V85" s="392" t="s">
        <v>199</v>
      </c>
      <c r="W85" s="392" t="s">
        <v>199</v>
      </c>
      <c r="X85" s="392" t="s">
        <v>164</v>
      </c>
      <c r="Y85" s="392" t="s">
        <v>196</v>
      </c>
      <c r="Z85" s="392" t="s">
        <v>197</v>
      </c>
      <c r="AA85" s="392" t="s">
        <v>197</v>
      </c>
      <c r="AB85" s="392" t="s">
        <v>164</v>
      </c>
      <c r="AC85" s="392" t="s">
        <v>164</v>
      </c>
      <c r="AD85" s="392" t="s">
        <v>196</v>
      </c>
      <c r="AE85" s="392" t="s">
        <v>195</v>
      </c>
      <c r="AF85" s="392" t="s">
        <v>197</v>
      </c>
      <c r="AG85" s="392" t="s">
        <v>200</v>
      </c>
      <c r="AH85" s="392" t="s">
        <v>164</v>
      </c>
      <c r="AI85" s="392" t="s">
        <v>164</v>
      </c>
      <c r="AJ85" s="393" t="s">
        <v>197</v>
      </c>
      <c r="AK85" s="384">
        <f>'勤務形態一覧（従来型１）'!AJ80</f>
        <v>156</v>
      </c>
      <c r="AL85" s="395">
        <f>'勤務形態一覧（従来型１）'!AR9</f>
        <v>1</v>
      </c>
    </row>
    <row r="86" spans="1:38" ht="18.75" customHeight="1">
      <c r="A86" s="1"/>
      <c r="B86" s="22"/>
      <c r="C86" s="275" t="s">
        <v>201</v>
      </c>
      <c r="D86" s="143" t="s">
        <v>79</v>
      </c>
      <c r="E86" s="394" t="s">
        <v>298</v>
      </c>
      <c r="F86" s="391" t="s">
        <v>164</v>
      </c>
      <c r="G86" s="392" t="s">
        <v>204</v>
      </c>
      <c r="H86" s="392" t="s">
        <v>196</v>
      </c>
      <c r="I86" s="392" t="s">
        <v>164</v>
      </c>
      <c r="J86" s="392" t="s">
        <v>200</v>
      </c>
      <c r="K86" s="392" t="s">
        <v>164</v>
      </c>
      <c r="L86" s="392" t="s">
        <v>197</v>
      </c>
      <c r="M86" s="392" t="s">
        <v>199</v>
      </c>
      <c r="N86" s="392" t="s">
        <v>196</v>
      </c>
      <c r="O86" s="392" t="s">
        <v>164</v>
      </c>
      <c r="P86" s="392" t="s">
        <v>164</v>
      </c>
      <c r="Q86" s="392" t="s">
        <v>200</v>
      </c>
      <c r="R86" s="392" t="s">
        <v>164</v>
      </c>
      <c r="S86" s="392" t="s">
        <v>197</v>
      </c>
      <c r="T86" s="392" t="s">
        <v>196</v>
      </c>
      <c r="U86" s="392" t="s">
        <v>197</v>
      </c>
      <c r="V86" s="392" t="s">
        <v>197</v>
      </c>
      <c r="W86" s="392" t="s">
        <v>164</v>
      </c>
      <c r="X86" s="392" t="s">
        <v>199</v>
      </c>
      <c r="Y86" s="392" t="s">
        <v>164</v>
      </c>
      <c r="Z86" s="392" t="s">
        <v>197</v>
      </c>
      <c r="AA86" s="392" t="s">
        <v>200</v>
      </c>
      <c r="AB86" s="392" t="s">
        <v>164</v>
      </c>
      <c r="AC86" s="392" t="s">
        <v>199</v>
      </c>
      <c r="AD86" s="392" t="s">
        <v>202</v>
      </c>
      <c r="AE86" s="392" t="s">
        <v>199</v>
      </c>
      <c r="AF86" s="392" t="s">
        <v>164</v>
      </c>
      <c r="AG86" s="392" t="s">
        <v>197</v>
      </c>
      <c r="AH86" s="392" t="s">
        <v>197</v>
      </c>
      <c r="AI86" s="392" t="s">
        <v>198</v>
      </c>
      <c r="AJ86" s="393" t="s">
        <v>198</v>
      </c>
      <c r="AK86" s="384">
        <f>'勤務形態一覧（従来型１）'!AJ81</f>
        <v>148</v>
      </c>
      <c r="AL86" s="402">
        <f>'勤務形態一覧（従来型１）'!AR10</f>
        <v>1</v>
      </c>
    </row>
    <row r="87" spans="1:38" ht="18.75" customHeight="1">
      <c r="A87" s="1"/>
      <c r="B87" s="22"/>
      <c r="C87" s="275" t="s">
        <v>201</v>
      </c>
      <c r="D87" s="143" t="s">
        <v>79</v>
      </c>
      <c r="E87" s="394" t="s">
        <v>299</v>
      </c>
      <c r="F87" s="391" t="s">
        <v>197</v>
      </c>
      <c r="G87" s="392" t="s">
        <v>199</v>
      </c>
      <c r="H87" s="392" t="s">
        <v>164</v>
      </c>
      <c r="I87" s="392" t="s">
        <v>196</v>
      </c>
      <c r="J87" s="392" t="s">
        <v>197</v>
      </c>
      <c r="K87" s="392" t="s">
        <v>197</v>
      </c>
      <c r="L87" s="392" t="s">
        <v>164</v>
      </c>
      <c r="M87" s="392" t="s">
        <v>200</v>
      </c>
      <c r="N87" s="392" t="s">
        <v>200</v>
      </c>
      <c r="O87" s="392" t="s">
        <v>164</v>
      </c>
      <c r="P87" s="392" t="s">
        <v>199</v>
      </c>
      <c r="Q87" s="392" t="s">
        <v>164</v>
      </c>
      <c r="R87" s="392" t="s">
        <v>164</v>
      </c>
      <c r="S87" s="392" t="s">
        <v>319</v>
      </c>
      <c r="T87" s="392" t="s">
        <v>197</v>
      </c>
      <c r="U87" s="392" t="s">
        <v>199</v>
      </c>
      <c r="V87" s="392" t="s">
        <v>164</v>
      </c>
      <c r="W87" s="392" t="s">
        <v>200</v>
      </c>
      <c r="X87" s="392" t="s">
        <v>164</v>
      </c>
      <c r="Y87" s="392" t="s">
        <v>197</v>
      </c>
      <c r="Z87" s="392" t="s">
        <v>204</v>
      </c>
      <c r="AA87" s="392" t="s">
        <v>164</v>
      </c>
      <c r="AB87" s="392" t="s">
        <v>200</v>
      </c>
      <c r="AC87" s="392" t="s">
        <v>164</v>
      </c>
      <c r="AD87" s="392" t="s">
        <v>197</v>
      </c>
      <c r="AE87" s="392" t="s">
        <v>196</v>
      </c>
      <c r="AF87" s="392" t="s">
        <v>197</v>
      </c>
      <c r="AG87" s="392" t="s">
        <v>196</v>
      </c>
      <c r="AH87" s="392" t="s">
        <v>164</v>
      </c>
      <c r="AI87" s="392" t="s">
        <v>197</v>
      </c>
      <c r="AJ87" s="393" t="s">
        <v>199</v>
      </c>
      <c r="AK87" s="384">
        <f>'勤務形態一覧（従来型１）'!AJ82</f>
        <v>156</v>
      </c>
      <c r="AL87" s="402">
        <f>'勤務形態一覧（従来型１）'!AR11</f>
        <v>1</v>
      </c>
    </row>
    <row r="88" spans="1:38" ht="18.75" customHeight="1">
      <c r="A88" s="1"/>
      <c r="B88" s="22"/>
      <c r="C88" s="275" t="s">
        <v>201</v>
      </c>
      <c r="D88" s="143" t="s">
        <v>79</v>
      </c>
      <c r="E88" s="394" t="s">
        <v>300</v>
      </c>
      <c r="F88" s="391" t="s">
        <v>200</v>
      </c>
      <c r="G88" s="392" t="s">
        <v>164</v>
      </c>
      <c r="H88" s="392" t="s">
        <v>197</v>
      </c>
      <c r="I88" s="392" t="s">
        <v>197</v>
      </c>
      <c r="J88" s="392" t="s">
        <v>198</v>
      </c>
      <c r="K88" s="392" t="s">
        <v>319</v>
      </c>
      <c r="L88" s="392" t="s">
        <v>164</v>
      </c>
      <c r="M88" s="392" t="s">
        <v>202</v>
      </c>
      <c r="N88" s="392" t="s">
        <v>199</v>
      </c>
      <c r="O88" s="392" t="s">
        <v>164</v>
      </c>
      <c r="P88" s="392" t="s">
        <v>164</v>
      </c>
      <c r="Q88" s="392" t="s">
        <v>199</v>
      </c>
      <c r="R88" s="392" t="s">
        <v>202</v>
      </c>
      <c r="S88" s="392" t="s">
        <v>196</v>
      </c>
      <c r="T88" s="392" t="s">
        <v>164</v>
      </c>
      <c r="U88" s="392" t="s">
        <v>197</v>
      </c>
      <c r="V88" s="392" t="s">
        <v>200</v>
      </c>
      <c r="W88" s="392" t="s">
        <v>164</v>
      </c>
      <c r="X88" s="392" t="s">
        <v>319</v>
      </c>
      <c r="Y88" s="392" t="s">
        <v>199</v>
      </c>
      <c r="Z88" s="392" t="s">
        <v>164</v>
      </c>
      <c r="AA88" s="392" t="s">
        <v>197</v>
      </c>
      <c r="AB88" s="392" t="s">
        <v>197</v>
      </c>
      <c r="AC88" s="392" t="s">
        <v>197</v>
      </c>
      <c r="AD88" s="392" t="s">
        <v>164</v>
      </c>
      <c r="AE88" s="392" t="s">
        <v>197</v>
      </c>
      <c r="AF88" s="392" t="s">
        <v>196</v>
      </c>
      <c r="AG88" s="392" t="s">
        <v>197</v>
      </c>
      <c r="AH88" s="392" t="s">
        <v>164</v>
      </c>
      <c r="AI88" s="392" t="s">
        <v>200</v>
      </c>
      <c r="AJ88" s="393" t="s">
        <v>164</v>
      </c>
      <c r="AK88" s="384">
        <f>'勤務形態一覧（従来型１）'!AJ83</f>
        <v>160</v>
      </c>
      <c r="AL88" s="402">
        <f>'勤務形態一覧（従来型１）'!AR12</f>
        <v>1</v>
      </c>
    </row>
    <row r="89" spans="1:38" ht="18.75" customHeight="1">
      <c r="A89" s="1"/>
      <c r="B89" s="22"/>
      <c r="C89" s="275" t="s">
        <v>201</v>
      </c>
      <c r="D89" s="143" t="s">
        <v>79</v>
      </c>
      <c r="E89" s="394" t="s">
        <v>301</v>
      </c>
      <c r="F89" s="391" t="s">
        <v>196</v>
      </c>
      <c r="G89" s="392" t="s">
        <v>197</v>
      </c>
      <c r="H89" s="392" t="s">
        <v>199</v>
      </c>
      <c r="I89" s="392" t="s">
        <v>164</v>
      </c>
      <c r="J89" s="392" t="s">
        <v>319</v>
      </c>
      <c r="K89" s="392" t="s">
        <v>200</v>
      </c>
      <c r="L89" s="392" t="s">
        <v>164</v>
      </c>
      <c r="M89" s="392" t="s">
        <v>197</v>
      </c>
      <c r="N89" s="392" t="s">
        <v>164</v>
      </c>
      <c r="O89" s="392" t="s">
        <v>200</v>
      </c>
      <c r="P89" s="392" t="s">
        <v>200</v>
      </c>
      <c r="Q89" s="392" t="s">
        <v>164</v>
      </c>
      <c r="R89" s="392" t="s">
        <v>196</v>
      </c>
      <c r="S89" s="392" t="s">
        <v>197</v>
      </c>
      <c r="T89" s="392" t="s">
        <v>199</v>
      </c>
      <c r="U89" s="392" t="s">
        <v>196</v>
      </c>
      <c r="V89" s="392" t="s">
        <v>164</v>
      </c>
      <c r="W89" s="392" t="s">
        <v>197</v>
      </c>
      <c r="X89" s="392" t="s">
        <v>197</v>
      </c>
      <c r="Y89" s="392" t="s">
        <v>197</v>
      </c>
      <c r="Z89" s="392" t="s">
        <v>164</v>
      </c>
      <c r="AA89" s="392" t="s">
        <v>195</v>
      </c>
      <c r="AB89" s="392" t="s">
        <v>197</v>
      </c>
      <c r="AC89" s="392" t="s">
        <v>196</v>
      </c>
      <c r="AD89" s="392" t="s">
        <v>197</v>
      </c>
      <c r="AE89" s="392" t="s">
        <v>164</v>
      </c>
      <c r="AF89" s="392" t="s">
        <v>199</v>
      </c>
      <c r="AG89" s="392" t="s">
        <v>164</v>
      </c>
      <c r="AH89" s="392" t="s">
        <v>164</v>
      </c>
      <c r="AI89" s="392" t="s">
        <v>164</v>
      </c>
      <c r="AJ89" s="393" t="s">
        <v>200</v>
      </c>
      <c r="AK89" s="384">
        <f>'勤務形態一覧（従来型１）'!AJ84</f>
        <v>160</v>
      </c>
      <c r="AL89" s="402">
        <f>'勤務形態一覧（従来型１）'!AR13</f>
        <v>1</v>
      </c>
    </row>
    <row r="90" spans="1:38" ht="18.75" customHeight="1">
      <c r="A90" s="1"/>
      <c r="B90" s="22"/>
      <c r="C90" s="275" t="s">
        <v>201</v>
      </c>
      <c r="D90" s="380" t="s">
        <v>302</v>
      </c>
      <c r="E90" s="394" t="s">
        <v>303</v>
      </c>
      <c r="F90" s="391" t="s">
        <v>319</v>
      </c>
      <c r="G90" s="392" t="s">
        <v>164</v>
      </c>
      <c r="H90" s="392" t="s">
        <v>202</v>
      </c>
      <c r="I90" s="392" t="s">
        <v>199</v>
      </c>
      <c r="J90" s="392" t="s">
        <v>196</v>
      </c>
      <c r="K90" s="392" t="s">
        <v>164</v>
      </c>
      <c r="L90" s="392" t="s">
        <v>200</v>
      </c>
      <c r="M90" s="392" t="s">
        <v>164</v>
      </c>
      <c r="N90" s="392" t="s">
        <v>197</v>
      </c>
      <c r="O90" s="392" t="s">
        <v>197</v>
      </c>
      <c r="P90" s="392" t="s">
        <v>196</v>
      </c>
      <c r="Q90" s="392" t="s">
        <v>164</v>
      </c>
      <c r="R90" s="392" t="s">
        <v>199</v>
      </c>
      <c r="S90" s="392" t="s">
        <v>164</v>
      </c>
      <c r="T90" s="392" t="s">
        <v>200</v>
      </c>
      <c r="U90" s="392" t="s">
        <v>164</v>
      </c>
      <c r="V90" s="392" t="s">
        <v>196</v>
      </c>
      <c r="W90" s="392" t="s">
        <v>202</v>
      </c>
      <c r="X90" s="392" t="s">
        <v>196</v>
      </c>
      <c r="Y90" s="392" t="s">
        <v>164</v>
      </c>
      <c r="Z90" s="392" t="s">
        <v>199</v>
      </c>
      <c r="AA90" s="392" t="s">
        <v>196</v>
      </c>
      <c r="AB90" s="392" t="s">
        <v>196</v>
      </c>
      <c r="AC90" s="392" t="s">
        <v>197</v>
      </c>
      <c r="AD90" s="392" t="s">
        <v>164</v>
      </c>
      <c r="AE90" s="392" t="s">
        <v>200</v>
      </c>
      <c r="AF90" s="392" t="s">
        <v>164</v>
      </c>
      <c r="AG90" s="392" t="s">
        <v>164</v>
      </c>
      <c r="AH90" s="392" t="s">
        <v>200</v>
      </c>
      <c r="AI90" s="392" t="s">
        <v>164</v>
      </c>
      <c r="AJ90" s="393" t="s">
        <v>197</v>
      </c>
      <c r="AK90" s="384">
        <f>'勤務形態一覧（従来型１）'!AJ85</f>
        <v>152</v>
      </c>
      <c r="AL90" s="402">
        <f>'勤務形態一覧（従来型１）'!AR14</f>
        <v>1</v>
      </c>
    </row>
    <row r="91" spans="1:38" ht="18.75" customHeight="1">
      <c r="A91" s="1"/>
      <c r="B91" s="22"/>
      <c r="C91" s="275" t="s">
        <v>201</v>
      </c>
      <c r="D91" s="143" t="s">
        <v>79</v>
      </c>
      <c r="E91" s="394" t="s">
        <v>304</v>
      </c>
      <c r="F91" s="391" t="s">
        <v>199</v>
      </c>
      <c r="G91" s="392" t="s">
        <v>202</v>
      </c>
      <c r="H91" s="392" t="s">
        <v>164</v>
      </c>
      <c r="I91" s="392" t="s">
        <v>200</v>
      </c>
      <c r="J91" s="392" t="s">
        <v>164</v>
      </c>
      <c r="K91" s="392" t="s">
        <v>164</v>
      </c>
      <c r="L91" s="392" t="s">
        <v>197</v>
      </c>
      <c r="M91" s="392" t="s">
        <v>196</v>
      </c>
      <c r="N91" s="392" t="s">
        <v>202</v>
      </c>
      <c r="O91" s="392" t="s">
        <v>164</v>
      </c>
      <c r="P91" s="392" t="s">
        <v>319</v>
      </c>
      <c r="Q91" s="392" t="s">
        <v>197</v>
      </c>
      <c r="R91" s="392" t="s">
        <v>200</v>
      </c>
      <c r="S91" s="392" t="s">
        <v>164</v>
      </c>
      <c r="T91" s="392" t="s">
        <v>197</v>
      </c>
      <c r="U91" s="392" t="s">
        <v>204</v>
      </c>
      <c r="V91" s="392" t="s">
        <v>202</v>
      </c>
      <c r="W91" s="392" t="s">
        <v>164</v>
      </c>
      <c r="X91" s="392" t="s">
        <v>200</v>
      </c>
      <c r="Y91" s="392" t="s">
        <v>164</v>
      </c>
      <c r="Z91" s="392" t="s">
        <v>196</v>
      </c>
      <c r="AA91" s="392" t="s">
        <v>199</v>
      </c>
      <c r="AB91" s="392" t="s">
        <v>202</v>
      </c>
      <c r="AC91" s="392" t="s">
        <v>164</v>
      </c>
      <c r="AD91" s="392" t="s">
        <v>164</v>
      </c>
      <c r="AE91" s="392" t="s">
        <v>197</v>
      </c>
      <c r="AF91" s="392" t="s">
        <v>200</v>
      </c>
      <c r="AG91" s="392" t="s">
        <v>164</v>
      </c>
      <c r="AH91" s="392" t="s">
        <v>199</v>
      </c>
      <c r="AI91" s="392" t="s">
        <v>199</v>
      </c>
      <c r="AJ91" s="393" t="s">
        <v>196</v>
      </c>
      <c r="AK91" s="384">
        <f>'勤務形態一覧（従来型１）'!AJ86</f>
        <v>156</v>
      </c>
      <c r="AL91" s="402">
        <f>'勤務形態一覧（従来型１）'!AR15</f>
        <v>1</v>
      </c>
    </row>
    <row r="92" spans="1:38" ht="18.75" customHeight="1">
      <c r="A92" s="1"/>
      <c r="B92" s="22"/>
      <c r="C92" s="275" t="s">
        <v>201</v>
      </c>
      <c r="D92" s="381" t="s">
        <v>305</v>
      </c>
      <c r="E92" s="394" t="s">
        <v>306</v>
      </c>
      <c r="F92" s="391" t="s">
        <v>164</v>
      </c>
      <c r="G92" s="392" t="s">
        <v>197</v>
      </c>
      <c r="H92" s="392" t="s">
        <v>200</v>
      </c>
      <c r="I92" s="392" t="s">
        <v>164</v>
      </c>
      <c r="J92" s="392" t="s">
        <v>199</v>
      </c>
      <c r="K92" s="392" t="s">
        <v>199</v>
      </c>
      <c r="L92" s="392" t="s">
        <v>196</v>
      </c>
      <c r="M92" s="392" t="s">
        <v>164</v>
      </c>
      <c r="N92" s="392" t="s">
        <v>197</v>
      </c>
      <c r="O92" s="392" t="s">
        <v>319</v>
      </c>
      <c r="P92" s="392" t="s">
        <v>197</v>
      </c>
      <c r="Q92" s="392" t="s">
        <v>196</v>
      </c>
      <c r="R92" s="392" t="s">
        <v>319</v>
      </c>
      <c r="S92" s="392" t="s">
        <v>164</v>
      </c>
      <c r="T92" s="392" t="s">
        <v>202</v>
      </c>
      <c r="U92" s="392" t="s">
        <v>204</v>
      </c>
      <c r="V92" s="392" t="s">
        <v>197</v>
      </c>
      <c r="W92" s="392" t="s">
        <v>196</v>
      </c>
      <c r="X92" s="392" t="s">
        <v>164</v>
      </c>
      <c r="Y92" s="392" t="s">
        <v>200</v>
      </c>
      <c r="Z92" s="392" t="s">
        <v>200</v>
      </c>
      <c r="AA92" s="392" t="s">
        <v>164</v>
      </c>
      <c r="AB92" s="392" t="s">
        <v>199</v>
      </c>
      <c r="AC92" s="392" t="s">
        <v>202</v>
      </c>
      <c r="AD92" s="392" t="s">
        <v>199</v>
      </c>
      <c r="AE92" s="392" t="s">
        <v>164</v>
      </c>
      <c r="AF92" s="392" t="s">
        <v>164</v>
      </c>
      <c r="AG92" s="392" t="s">
        <v>164</v>
      </c>
      <c r="AH92" s="392" t="s">
        <v>197</v>
      </c>
      <c r="AI92" s="392" t="s">
        <v>197</v>
      </c>
      <c r="AJ92" s="393" t="s">
        <v>164</v>
      </c>
      <c r="AK92" s="384">
        <f>'勤務形態一覧（従来型１）'!AJ87</f>
        <v>164</v>
      </c>
      <c r="AL92" s="402">
        <f>'勤務形態一覧（従来型１）'!AR16</f>
        <v>1</v>
      </c>
    </row>
    <row r="93" spans="1:38" ht="18.75" customHeight="1">
      <c r="A93" s="1"/>
      <c r="B93" s="22"/>
      <c r="C93" s="275" t="s">
        <v>201</v>
      </c>
      <c r="D93" s="143" t="s">
        <v>79</v>
      </c>
      <c r="E93" s="394" t="s">
        <v>307</v>
      </c>
      <c r="F93" s="391" t="s">
        <v>164</v>
      </c>
      <c r="G93" s="392" t="s">
        <v>319</v>
      </c>
      <c r="H93" s="392" t="s">
        <v>197</v>
      </c>
      <c r="I93" s="392" t="s">
        <v>197</v>
      </c>
      <c r="J93" s="392" t="s">
        <v>199</v>
      </c>
      <c r="K93" s="392" t="s">
        <v>164</v>
      </c>
      <c r="L93" s="392" t="s">
        <v>202</v>
      </c>
      <c r="M93" s="392" t="s">
        <v>204</v>
      </c>
      <c r="N93" s="392" t="s">
        <v>197</v>
      </c>
      <c r="O93" s="392" t="s">
        <v>197</v>
      </c>
      <c r="P93" s="392" t="s">
        <v>164</v>
      </c>
      <c r="Q93" s="392" t="s">
        <v>200</v>
      </c>
      <c r="R93" s="392" t="s">
        <v>164</v>
      </c>
      <c r="S93" s="392" t="s">
        <v>199</v>
      </c>
      <c r="T93" s="392" t="s">
        <v>196</v>
      </c>
      <c r="U93" s="392" t="s">
        <v>202</v>
      </c>
      <c r="V93" s="392" t="s">
        <v>196</v>
      </c>
      <c r="W93" s="392" t="s">
        <v>164</v>
      </c>
      <c r="X93" s="392" t="s">
        <v>200</v>
      </c>
      <c r="Y93" s="392" t="s">
        <v>164</v>
      </c>
      <c r="Z93" s="392" t="s">
        <v>197</v>
      </c>
      <c r="AA93" s="392" t="s">
        <v>195</v>
      </c>
      <c r="AB93" s="392" t="s">
        <v>164</v>
      </c>
      <c r="AC93" s="392" t="s">
        <v>164</v>
      </c>
      <c r="AD93" s="392" t="s">
        <v>199</v>
      </c>
      <c r="AE93" s="392" t="s">
        <v>164</v>
      </c>
      <c r="AF93" s="392" t="s">
        <v>204</v>
      </c>
      <c r="AG93" s="392" t="s">
        <v>197</v>
      </c>
      <c r="AH93" s="392" t="s">
        <v>200</v>
      </c>
      <c r="AI93" s="392" t="s">
        <v>164</v>
      </c>
      <c r="AJ93" s="393" t="s">
        <v>197</v>
      </c>
      <c r="AK93" s="384">
        <f>'勤務形態一覧（従来型１）'!AJ88</f>
        <v>152</v>
      </c>
      <c r="AL93" s="402">
        <f>'勤務形態一覧（従来型１）'!AR17</f>
        <v>1</v>
      </c>
    </row>
    <row r="94" spans="1:38" ht="18.75" customHeight="1">
      <c r="A94" s="1"/>
      <c r="B94" s="22"/>
      <c r="C94" s="275" t="s">
        <v>201</v>
      </c>
      <c r="D94" s="143" t="s">
        <v>79</v>
      </c>
      <c r="E94" s="394" t="s">
        <v>308</v>
      </c>
      <c r="F94" s="391" t="s">
        <v>199</v>
      </c>
      <c r="G94" s="392" t="s">
        <v>164</v>
      </c>
      <c r="H94" s="392" t="s">
        <v>200</v>
      </c>
      <c r="I94" s="392" t="s">
        <v>164</v>
      </c>
      <c r="J94" s="392" t="s">
        <v>198</v>
      </c>
      <c r="K94" s="392" t="s">
        <v>319</v>
      </c>
      <c r="L94" s="392" t="s">
        <v>164</v>
      </c>
      <c r="M94" s="392" t="s">
        <v>196</v>
      </c>
      <c r="N94" s="392" t="s">
        <v>164</v>
      </c>
      <c r="O94" s="392" t="s">
        <v>202</v>
      </c>
      <c r="P94" s="392" t="s">
        <v>199</v>
      </c>
      <c r="Q94" s="392" t="s">
        <v>198</v>
      </c>
      <c r="R94" s="392" t="s">
        <v>164</v>
      </c>
      <c r="S94" s="392" t="s">
        <v>164</v>
      </c>
      <c r="T94" s="392" t="s">
        <v>200</v>
      </c>
      <c r="U94" s="392" t="s">
        <v>164</v>
      </c>
      <c r="V94" s="392" t="s">
        <v>197</v>
      </c>
      <c r="W94" s="392" t="s">
        <v>197</v>
      </c>
      <c r="X94" s="392" t="s">
        <v>196</v>
      </c>
      <c r="Y94" s="392" t="s">
        <v>164</v>
      </c>
      <c r="Z94" s="392" t="s">
        <v>200</v>
      </c>
      <c r="AA94" s="392" t="s">
        <v>200</v>
      </c>
      <c r="AB94" s="392" t="s">
        <v>164</v>
      </c>
      <c r="AC94" s="392" t="s">
        <v>319</v>
      </c>
      <c r="AD94" s="392" t="s">
        <v>197</v>
      </c>
      <c r="AE94" s="392" t="s">
        <v>196</v>
      </c>
      <c r="AF94" s="392" t="s">
        <v>164</v>
      </c>
      <c r="AG94" s="392" t="s">
        <v>196</v>
      </c>
      <c r="AH94" s="392" t="s">
        <v>197</v>
      </c>
      <c r="AI94" s="392" t="s">
        <v>199</v>
      </c>
      <c r="AJ94" s="393" t="s">
        <v>202</v>
      </c>
      <c r="AK94" s="384">
        <f>'勤務形態一覧（従来型１）'!AJ89</f>
        <v>144</v>
      </c>
      <c r="AL94" s="402">
        <f>'勤務形態一覧（従来型１）'!AR18</f>
        <v>1</v>
      </c>
    </row>
    <row r="95" spans="1:38" ht="18.75" customHeight="1">
      <c r="A95" s="1"/>
      <c r="B95" s="22"/>
      <c r="C95" s="275" t="s">
        <v>201</v>
      </c>
      <c r="D95" s="143" t="s">
        <v>79</v>
      </c>
      <c r="E95" s="394" t="s">
        <v>309</v>
      </c>
      <c r="F95" s="391" t="s">
        <v>196</v>
      </c>
      <c r="G95" s="392" t="s">
        <v>164</v>
      </c>
      <c r="H95" s="392" t="s">
        <v>164</v>
      </c>
      <c r="I95" s="392" t="s">
        <v>200</v>
      </c>
      <c r="J95" s="392" t="s">
        <v>200</v>
      </c>
      <c r="K95" s="392" t="s">
        <v>164</v>
      </c>
      <c r="L95" s="392" t="s">
        <v>164</v>
      </c>
      <c r="M95" s="392" t="s">
        <v>199</v>
      </c>
      <c r="N95" s="392" t="s">
        <v>196</v>
      </c>
      <c r="O95" s="392" t="s">
        <v>196</v>
      </c>
      <c r="P95" s="392" t="s">
        <v>164</v>
      </c>
      <c r="Q95" s="392" t="s">
        <v>199</v>
      </c>
      <c r="R95" s="392" t="s">
        <v>164</v>
      </c>
      <c r="S95" s="392" t="s">
        <v>202</v>
      </c>
      <c r="T95" s="392" t="s">
        <v>319</v>
      </c>
      <c r="U95" s="392" t="s">
        <v>199</v>
      </c>
      <c r="V95" s="392" t="s">
        <v>164</v>
      </c>
      <c r="W95" s="392" t="s">
        <v>164</v>
      </c>
      <c r="X95" s="392" t="s">
        <v>164</v>
      </c>
      <c r="Y95" s="392" t="s">
        <v>197</v>
      </c>
      <c r="Z95" s="392" t="s">
        <v>202</v>
      </c>
      <c r="AA95" s="392" t="s">
        <v>199</v>
      </c>
      <c r="AB95" s="392" t="s">
        <v>196</v>
      </c>
      <c r="AC95" s="392" t="s">
        <v>197</v>
      </c>
      <c r="AD95" s="392" t="s">
        <v>164</v>
      </c>
      <c r="AE95" s="392" t="s">
        <v>197</v>
      </c>
      <c r="AF95" s="392" t="s">
        <v>196</v>
      </c>
      <c r="AG95" s="392" t="s">
        <v>319</v>
      </c>
      <c r="AH95" s="392" t="s">
        <v>196</v>
      </c>
      <c r="AI95" s="392" t="s">
        <v>164</v>
      </c>
      <c r="AJ95" s="393" t="s">
        <v>200</v>
      </c>
      <c r="AK95" s="384">
        <f>'勤務形態一覧（従来型１）'!AJ90</f>
        <v>152</v>
      </c>
      <c r="AL95" s="402">
        <f>'勤務形態一覧（従来型１）'!AR19</f>
        <v>1</v>
      </c>
    </row>
    <row r="96" spans="1:38" ht="18.75" customHeight="1">
      <c r="A96" s="1"/>
      <c r="B96" s="22"/>
      <c r="C96" s="275" t="s">
        <v>201</v>
      </c>
      <c r="D96" s="143" t="s">
        <v>79</v>
      </c>
      <c r="E96" s="394" t="s">
        <v>310</v>
      </c>
      <c r="F96" s="391" t="s">
        <v>197</v>
      </c>
      <c r="G96" s="392" t="s">
        <v>204</v>
      </c>
      <c r="H96" s="392" t="s">
        <v>199</v>
      </c>
      <c r="I96" s="392" t="s">
        <v>164</v>
      </c>
      <c r="J96" s="392" t="s">
        <v>197</v>
      </c>
      <c r="K96" s="392" t="s">
        <v>202</v>
      </c>
      <c r="L96" s="392" t="s">
        <v>196</v>
      </c>
      <c r="M96" s="392" t="s">
        <v>197</v>
      </c>
      <c r="N96" s="392" t="s">
        <v>164</v>
      </c>
      <c r="O96" s="392" t="s">
        <v>200</v>
      </c>
      <c r="P96" s="392" t="s">
        <v>164</v>
      </c>
      <c r="Q96" s="392" t="s">
        <v>164</v>
      </c>
      <c r="R96" s="392" t="s">
        <v>199</v>
      </c>
      <c r="S96" s="392" t="s">
        <v>196</v>
      </c>
      <c r="T96" s="392" t="s">
        <v>164</v>
      </c>
      <c r="U96" s="392" t="s">
        <v>164</v>
      </c>
      <c r="V96" s="392" t="s">
        <v>319</v>
      </c>
      <c r="W96" s="392" t="s">
        <v>197</v>
      </c>
      <c r="X96" s="392" t="s">
        <v>164</v>
      </c>
      <c r="Y96" s="392" t="s">
        <v>200</v>
      </c>
      <c r="Z96" s="392" t="s">
        <v>164</v>
      </c>
      <c r="AA96" s="392" t="s">
        <v>197</v>
      </c>
      <c r="AB96" s="392" t="s">
        <v>197</v>
      </c>
      <c r="AC96" s="392" t="s">
        <v>164</v>
      </c>
      <c r="AD96" s="392" t="s">
        <v>197</v>
      </c>
      <c r="AE96" s="392" t="s">
        <v>197</v>
      </c>
      <c r="AF96" s="392" t="s">
        <v>200</v>
      </c>
      <c r="AG96" s="392" t="s">
        <v>164</v>
      </c>
      <c r="AH96" s="392" t="s">
        <v>204</v>
      </c>
      <c r="AI96" s="392" t="s">
        <v>197</v>
      </c>
      <c r="AJ96" s="393" t="s">
        <v>319</v>
      </c>
      <c r="AK96" s="384">
        <f>'勤務形態一覧（従来型１）'!AJ91</f>
        <v>152</v>
      </c>
      <c r="AL96" s="402">
        <f>'勤務形態一覧（従来型１）'!AR20</f>
        <v>1</v>
      </c>
    </row>
    <row r="97" spans="1:38" ht="18.75" customHeight="1">
      <c r="A97" s="1"/>
      <c r="B97" s="22"/>
      <c r="C97" s="275" t="s">
        <v>201</v>
      </c>
      <c r="D97" s="380" t="s">
        <v>302</v>
      </c>
      <c r="E97" s="394" t="s">
        <v>311</v>
      </c>
      <c r="F97" s="391" t="s">
        <v>202</v>
      </c>
      <c r="G97" s="392" t="s">
        <v>199</v>
      </c>
      <c r="H97" s="392" t="s">
        <v>164</v>
      </c>
      <c r="I97" s="392" t="s">
        <v>196</v>
      </c>
      <c r="J97" s="392" t="s">
        <v>164</v>
      </c>
      <c r="K97" s="392" t="s">
        <v>200</v>
      </c>
      <c r="L97" s="392" t="s">
        <v>200</v>
      </c>
      <c r="M97" s="392" t="s">
        <v>164</v>
      </c>
      <c r="N97" s="392" t="s">
        <v>164</v>
      </c>
      <c r="O97" s="392" t="s">
        <v>197</v>
      </c>
      <c r="P97" s="392" t="s">
        <v>196</v>
      </c>
      <c r="Q97" s="392" t="s">
        <v>164</v>
      </c>
      <c r="R97" s="392" t="s">
        <v>200</v>
      </c>
      <c r="S97" s="392" t="s">
        <v>164</v>
      </c>
      <c r="T97" s="392" t="s">
        <v>164</v>
      </c>
      <c r="U97" s="392" t="s">
        <v>197</v>
      </c>
      <c r="V97" s="392" t="s">
        <v>197</v>
      </c>
      <c r="W97" s="392" t="s">
        <v>196</v>
      </c>
      <c r="X97" s="392" t="s">
        <v>199</v>
      </c>
      <c r="Y97" s="392" t="s">
        <v>164</v>
      </c>
      <c r="Z97" s="392" t="s">
        <v>319</v>
      </c>
      <c r="AA97" s="392" t="s">
        <v>197</v>
      </c>
      <c r="AB97" s="392" t="s">
        <v>319</v>
      </c>
      <c r="AC97" s="392" t="s">
        <v>197</v>
      </c>
      <c r="AD97" s="392" t="s">
        <v>195</v>
      </c>
      <c r="AE97" s="392" t="s">
        <v>164</v>
      </c>
      <c r="AF97" s="392" t="s">
        <v>197</v>
      </c>
      <c r="AG97" s="392" t="s">
        <v>202</v>
      </c>
      <c r="AH97" s="392" t="s">
        <v>199</v>
      </c>
      <c r="AI97" s="392" t="s">
        <v>202</v>
      </c>
      <c r="AJ97" s="393" t="s">
        <v>164</v>
      </c>
      <c r="AK97" s="384">
        <f>'勤務形態一覧（従来型１）'!AJ92</f>
        <v>168</v>
      </c>
      <c r="AL97" s="402">
        <f>'勤務形態一覧（従来型１）'!AR21</f>
        <v>1</v>
      </c>
    </row>
    <row r="98" spans="1:38" ht="18.75" customHeight="1">
      <c r="A98" s="1"/>
      <c r="B98" s="22"/>
      <c r="C98" s="275" t="s">
        <v>201</v>
      </c>
      <c r="D98" s="380" t="s">
        <v>302</v>
      </c>
      <c r="E98" s="394" t="s">
        <v>312</v>
      </c>
      <c r="F98" s="391" t="s">
        <v>164</v>
      </c>
      <c r="G98" s="392" t="s">
        <v>197</v>
      </c>
      <c r="H98" s="392" t="s">
        <v>164</v>
      </c>
      <c r="I98" s="392" t="s">
        <v>197</v>
      </c>
      <c r="J98" s="392" t="s">
        <v>202</v>
      </c>
      <c r="K98" s="392" t="s">
        <v>199</v>
      </c>
      <c r="L98" s="392" t="s">
        <v>199</v>
      </c>
      <c r="M98" s="392" t="s">
        <v>164</v>
      </c>
      <c r="N98" s="392" t="s">
        <v>200</v>
      </c>
      <c r="O98" s="392" t="s">
        <v>164</v>
      </c>
      <c r="P98" s="392" t="s">
        <v>200</v>
      </c>
      <c r="Q98" s="392" t="s">
        <v>164</v>
      </c>
      <c r="R98" s="392" t="s">
        <v>196</v>
      </c>
      <c r="S98" s="392" t="s">
        <v>197</v>
      </c>
      <c r="T98" s="392" t="s">
        <v>164</v>
      </c>
      <c r="U98" s="392" t="s">
        <v>197</v>
      </c>
      <c r="V98" s="392" t="s">
        <v>200</v>
      </c>
      <c r="W98" s="392" t="s">
        <v>164</v>
      </c>
      <c r="X98" s="392" t="s">
        <v>319</v>
      </c>
      <c r="Y98" s="392" t="s">
        <v>199</v>
      </c>
      <c r="Z98" s="392" t="s">
        <v>196</v>
      </c>
      <c r="AA98" s="392" t="s">
        <v>202</v>
      </c>
      <c r="AB98" s="392" t="s">
        <v>164</v>
      </c>
      <c r="AC98" s="392" t="s">
        <v>196</v>
      </c>
      <c r="AD98" s="392" t="s">
        <v>319</v>
      </c>
      <c r="AE98" s="392" t="s">
        <v>164</v>
      </c>
      <c r="AF98" s="392" t="s">
        <v>197</v>
      </c>
      <c r="AG98" s="392" t="s">
        <v>200</v>
      </c>
      <c r="AH98" s="392" t="s">
        <v>164</v>
      </c>
      <c r="AI98" s="392" t="s">
        <v>319</v>
      </c>
      <c r="AJ98" s="393" t="s">
        <v>196</v>
      </c>
      <c r="AK98" s="384">
        <f>'勤務形態一覧（従来型１）'!AJ93</f>
        <v>160</v>
      </c>
      <c r="AL98" s="402">
        <f>'勤務形態一覧（従来型１）'!AR22</f>
        <v>1</v>
      </c>
    </row>
    <row r="99" spans="1:38" ht="18.75" customHeight="1">
      <c r="A99" s="1"/>
      <c r="B99" s="22"/>
      <c r="C99" s="275" t="s">
        <v>201</v>
      </c>
      <c r="D99" s="143" t="s">
        <v>79</v>
      </c>
      <c r="E99" s="394" t="s">
        <v>313</v>
      </c>
      <c r="F99" s="391" t="s">
        <v>164</v>
      </c>
      <c r="G99" s="392" t="s">
        <v>164</v>
      </c>
      <c r="H99" s="392" t="s">
        <v>196</v>
      </c>
      <c r="I99" s="392" t="s">
        <v>319</v>
      </c>
      <c r="J99" s="392" t="s">
        <v>319</v>
      </c>
      <c r="K99" s="392" t="s">
        <v>197</v>
      </c>
      <c r="L99" s="392" t="s">
        <v>164</v>
      </c>
      <c r="M99" s="392" t="s">
        <v>197</v>
      </c>
      <c r="N99" s="392" t="s">
        <v>199</v>
      </c>
      <c r="O99" s="392" t="s">
        <v>164</v>
      </c>
      <c r="P99" s="392" t="s">
        <v>202</v>
      </c>
      <c r="Q99" s="392" t="s">
        <v>202</v>
      </c>
      <c r="R99" s="392" t="s">
        <v>197</v>
      </c>
      <c r="S99" s="392" t="s">
        <v>164</v>
      </c>
      <c r="T99" s="392" t="s">
        <v>199</v>
      </c>
      <c r="U99" s="392" t="s">
        <v>196</v>
      </c>
      <c r="V99" s="392" t="s">
        <v>164</v>
      </c>
      <c r="W99" s="392" t="s">
        <v>164</v>
      </c>
      <c r="X99" s="392" t="s">
        <v>197</v>
      </c>
      <c r="Y99" s="392" t="s">
        <v>197</v>
      </c>
      <c r="Z99" s="392" t="s">
        <v>164</v>
      </c>
      <c r="AA99" s="392" t="s">
        <v>195</v>
      </c>
      <c r="AB99" s="392" t="s">
        <v>204</v>
      </c>
      <c r="AC99" s="392" t="s">
        <v>164</v>
      </c>
      <c r="AD99" s="392" t="s">
        <v>200</v>
      </c>
      <c r="AE99" s="392" t="s">
        <v>200</v>
      </c>
      <c r="AF99" s="392" t="s">
        <v>164</v>
      </c>
      <c r="AG99" s="392" t="s">
        <v>199</v>
      </c>
      <c r="AH99" s="392" t="s">
        <v>202</v>
      </c>
      <c r="AI99" s="392" t="s">
        <v>196</v>
      </c>
      <c r="AJ99" s="393" t="s">
        <v>199</v>
      </c>
      <c r="AK99" s="384">
        <f>'勤務形態一覧（従来型１）'!AJ94</f>
        <v>156</v>
      </c>
      <c r="AL99" s="402">
        <f>'勤務形態一覧（従来型１）'!AR23</f>
        <v>1</v>
      </c>
    </row>
    <row r="100" spans="1:38" ht="18.75" customHeight="1">
      <c r="A100" s="1"/>
      <c r="B100" s="22"/>
      <c r="C100" s="275" t="s">
        <v>201</v>
      </c>
      <c r="D100" s="143" t="s">
        <v>79</v>
      </c>
      <c r="E100" s="394" t="s">
        <v>314</v>
      </c>
      <c r="F100" s="391" t="s">
        <v>200</v>
      </c>
      <c r="G100" s="392" t="s">
        <v>200</v>
      </c>
      <c r="H100" s="392" t="s">
        <v>164</v>
      </c>
      <c r="I100" s="392" t="s">
        <v>202</v>
      </c>
      <c r="J100" s="392" t="s">
        <v>196</v>
      </c>
      <c r="K100" s="392" t="s">
        <v>197</v>
      </c>
      <c r="L100" s="392" t="s">
        <v>319</v>
      </c>
      <c r="M100" s="392" t="s">
        <v>164</v>
      </c>
      <c r="N100" s="392" t="s">
        <v>319</v>
      </c>
      <c r="O100" s="392" t="s">
        <v>164</v>
      </c>
      <c r="P100" s="392" t="s">
        <v>197</v>
      </c>
      <c r="Q100" s="392" t="s">
        <v>197</v>
      </c>
      <c r="R100" s="392" t="s">
        <v>164</v>
      </c>
      <c r="S100" s="392" t="s">
        <v>200</v>
      </c>
      <c r="T100" s="392" t="s">
        <v>164</v>
      </c>
      <c r="U100" s="392" t="s">
        <v>204</v>
      </c>
      <c r="V100" s="392" t="s">
        <v>199</v>
      </c>
      <c r="W100" s="392" t="s">
        <v>199</v>
      </c>
      <c r="X100" s="392" t="s">
        <v>202</v>
      </c>
      <c r="Y100" s="392" t="s">
        <v>164</v>
      </c>
      <c r="Z100" s="392" t="s">
        <v>197</v>
      </c>
      <c r="AA100" s="392" t="s">
        <v>319</v>
      </c>
      <c r="AB100" s="392" t="s">
        <v>199</v>
      </c>
      <c r="AC100" s="392" t="s">
        <v>199</v>
      </c>
      <c r="AD100" s="392" t="s">
        <v>164</v>
      </c>
      <c r="AE100" s="392" t="s">
        <v>319</v>
      </c>
      <c r="AF100" s="392" t="s">
        <v>202</v>
      </c>
      <c r="AG100" s="392" t="s">
        <v>164</v>
      </c>
      <c r="AH100" s="392" t="s">
        <v>164</v>
      </c>
      <c r="AI100" s="392" t="s">
        <v>200</v>
      </c>
      <c r="AJ100" s="393" t="s">
        <v>164</v>
      </c>
      <c r="AK100" s="384">
        <f>'勤務形態一覧（従来型１）'!AJ95</f>
        <v>164</v>
      </c>
      <c r="AL100" s="402">
        <f>'勤務形態一覧（従来型１）'!AR24</f>
        <v>1</v>
      </c>
    </row>
    <row r="101" spans="1:38" ht="18.75" customHeight="1">
      <c r="A101" s="1"/>
      <c r="B101" s="22"/>
      <c r="C101" s="275" t="s">
        <v>201</v>
      </c>
      <c r="D101" s="143" t="s">
        <v>79</v>
      </c>
      <c r="E101" s="394" t="s">
        <v>315</v>
      </c>
      <c r="F101" s="391" t="s">
        <v>164</v>
      </c>
      <c r="G101" s="392" t="s">
        <v>197</v>
      </c>
      <c r="H101" s="392" t="s">
        <v>319</v>
      </c>
      <c r="I101" s="392" t="s">
        <v>164</v>
      </c>
      <c r="J101" s="392" t="s">
        <v>197</v>
      </c>
      <c r="K101" s="392" t="s">
        <v>164</v>
      </c>
      <c r="L101" s="392" t="s">
        <v>197</v>
      </c>
      <c r="M101" s="392" t="s">
        <v>200</v>
      </c>
      <c r="N101" s="392" t="s">
        <v>164</v>
      </c>
      <c r="O101" s="392" t="s">
        <v>199</v>
      </c>
      <c r="P101" s="392" t="s">
        <v>164</v>
      </c>
      <c r="Q101" s="392" t="s">
        <v>196</v>
      </c>
      <c r="R101" s="392" t="s">
        <v>197</v>
      </c>
      <c r="S101" s="392" t="s">
        <v>197</v>
      </c>
      <c r="T101" s="392" t="s">
        <v>197</v>
      </c>
      <c r="U101" s="392" t="s">
        <v>204</v>
      </c>
      <c r="V101" s="392" t="s">
        <v>164</v>
      </c>
      <c r="W101" s="392" t="s">
        <v>200</v>
      </c>
      <c r="X101" s="392" t="s">
        <v>164</v>
      </c>
      <c r="Y101" s="392" t="s">
        <v>202</v>
      </c>
      <c r="Z101" s="392" t="s">
        <v>164</v>
      </c>
      <c r="AA101" s="392" t="s">
        <v>196</v>
      </c>
      <c r="AB101" s="392" t="s">
        <v>197</v>
      </c>
      <c r="AC101" s="392" t="s">
        <v>200</v>
      </c>
      <c r="AD101" s="392" t="s">
        <v>164</v>
      </c>
      <c r="AE101" s="392" t="s">
        <v>199</v>
      </c>
      <c r="AF101" s="392" t="s">
        <v>199</v>
      </c>
      <c r="AG101" s="392" t="s">
        <v>164</v>
      </c>
      <c r="AH101" s="392" t="s">
        <v>319</v>
      </c>
      <c r="AI101" s="392" t="s">
        <v>197</v>
      </c>
      <c r="AJ101" s="393" t="s">
        <v>197</v>
      </c>
      <c r="AK101" s="384">
        <f>'勤務形態一覧（従来型１）'!AJ96</f>
        <v>156</v>
      </c>
      <c r="AL101" s="402">
        <f>'勤務形態一覧（従来型１）'!AR25</f>
        <v>1</v>
      </c>
    </row>
    <row r="102" spans="1:38" ht="18.75" customHeight="1">
      <c r="A102" s="1"/>
      <c r="B102" s="22"/>
      <c r="C102" s="275" t="s">
        <v>201</v>
      </c>
      <c r="D102" s="143" t="s">
        <v>79</v>
      </c>
      <c r="E102" s="394" t="s">
        <v>316</v>
      </c>
      <c r="F102" s="391" t="s">
        <v>197</v>
      </c>
      <c r="G102" s="392" t="s">
        <v>196</v>
      </c>
      <c r="H102" s="392" t="s">
        <v>197</v>
      </c>
      <c r="I102" s="392" t="s">
        <v>199</v>
      </c>
      <c r="J102" s="392" t="s">
        <v>164</v>
      </c>
      <c r="K102" s="392" t="s">
        <v>196</v>
      </c>
      <c r="L102" s="392" t="s">
        <v>197</v>
      </c>
      <c r="M102" s="392" t="s">
        <v>319</v>
      </c>
      <c r="N102" s="392" t="s">
        <v>164</v>
      </c>
      <c r="O102" s="392" t="s">
        <v>164</v>
      </c>
      <c r="P102" s="392" t="s">
        <v>197</v>
      </c>
      <c r="Q102" s="392" t="s">
        <v>197</v>
      </c>
      <c r="R102" s="392" t="s">
        <v>164</v>
      </c>
      <c r="S102" s="392" t="s">
        <v>164</v>
      </c>
      <c r="T102" s="392" t="s">
        <v>197</v>
      </c>
      <c r="U102" s="392" t="s">
        <v>200</v>
      </c>
      <c r="V102" s="392" t="s">
        <v>164</v>
      </c>
      <c r="W102" s="392" t="s">
        <v>319</v>
      </c>
      <c r="X102" s="392" t="s">
        <v>197</v>
      </c>
      <c r="Y102" s="392" t="s">
        <v>196</v>
      </c>
      <c r="Z102" s="392" t="s">
        <v>199</v>
      </c>
      <c r="AA102" s="392" t="s">
        <v>164</v>
      </c>
      <c r="AB102" s="392" t="s">
        <v>200</v>
      </c>
      <c r="AC102" s="392" t="s">
        <v>164</v>
      </c>
      <c r="AD102" s="392" t="s">
        <v>196</v>
      </c>
      <c r="AE102" s="392" t="s">
        <v>202</v>
      </c>
      <c r="AF102" s="392" t="s">
        <v>319</v>
      </c>
      <c r="AG102" s="392" t="s">
        <v>197</v>
      </c>
      <c r="AH102" s="392" t="s">
        <v>197</v>
      </c>
      <c r="AI102" s="392" t="s">
        <v>164</v>
      </c>
      <c r="AJ102" s="393" t="s">
        <v>164</v>
      </c>
      <c r="AK102" s="384">
        <f>'勤務形態一覧（従来型１）'!AJ97</f>
        <v>160</v>
      </c>
      <c r="AL102" s="402">
        <f>'勤務形態一覧（従来型１）'!AR26</f>
        <v>1</v>
      </c>
    </row>
    <row r="103" spans="1:38" ht="18.75" customHeight="1">
      <c r="A103" s="1"/>
      <c r="B103" s="22"/>
      <c r="C103" s="275" t="s">
        <v>201</v>
      </c>
      <c r="D103" s="143"/>
      <c r="E103" s="394" t="s">
        <v>317</v>
      </c>
      <c r="F103" s="391" t="s">
        <v>195</v>
      </c>
      <c r="G103" s="392" t="s">
        <v>195</v>
      </c>
      <c r="H103" s="392" t="s">
        <v>195</v>
      </c>
      <c r="I103" s="392" t="s">
        <v>195</v>
      </c>
      <c r="J103" s="392" t="s">
        <v>164</v>
      </c>
      <c r="K103" s="392" t="s">
        <v>164</v>
      </c>
      <c r="L103" s="392" t="s">
        <v>195</v>
      </c>
      <c r="M103" s="392" t="s">
        <v>195</v>
      </c>
      <c r="N103" s="392" t="s">
        <v>195</v>
      </c>
      <c r="O103" s="392" t="s">
        <v>195</v>
      </c>
      <c r="P103" s="392" t="s">
        <v>195</v>
      </c>
      <c r="Q103" s="392" t="s">
        <v>164</v>
      </c>
      <c r="R103" s="392" t="s">
        <v>164</v>
      </c>
      <c r="S103" s="392" t="s">
        <v>164</v>
      </c>
      <c r="T103" s="392" t="s">
        <v>195</v>
      </c>
      <c r="U103" s="392" t="s">
        <v>195</v>
      </c>
      <c r="V103" s="392" t="s">
        <v>195</v>
      </c>
      <c r="W103" s="392" t="s">
        <v>195</v>
      </c>
      <c r="X103" s="392" t="s">
        <v>164</v>
      </c>
      <c r="Y103" s="392" t="s">
        <v>164</v>
      </c>
      <c r="Z103" s="392" t="s">
        <v>195</v>
      </c>
      <c r="AA103" s="392" t="s">
        <v>195</v>
      </c>
      <c r="AB103" s="392" t="s">
        <v>195</v>
      </c>
      <c r="AC103" s="392" t="s">
        <v>195</v>
      </c>
      <c r="AD103" s="392" t="s">
        <v>195</v>
      </c>
      <c r="AE103" s="392" t="s">
        <v>164</v>
      </c>
      <c r="AF103" s="392" t="s">
        <v>164</v>
      </c>
      <c r="AG103" s="392" t="s">
        <v>195</v>
      </c>
      <c r="AH103" s="392" t="s">
        <v>195</v>
      </c>
      <c r="AI103" s="392" t="s">
        <v>195</v>
      </c>
      <c r="AJ103" s="393" t="s">
        <v>195</v>
      </c>
      <c r="AK103" s="384">
        <f>'勤務形態一覧（従来型１）'!AJ98</f>
        <v>168</v>
      </c>
      <c r="AL103" s="402">
        <f>'勤務形態一覧（従来型１）'!AR27</f>
        <v>1</v>
      </c>
    </row>
    <row r="104" spans="1:38" ht="18.75" customHeight="1">
      <c r="A104" s="1"/>
      <c r="B104" s="22"/>
      <c r="C104" s="275" t="s">
        <v>161</v>
      </c>
      <c r="D104" s="276"/>
      <c r="E104" s="83" t="s">
        <v>192</v>
      </c>
      <c r="F104" s="391" t="s">
        <v>170</v>
      </c>
      <c r="G104" s="392" t="s">
        <v>170</v>
      </c>
      <c r="H104" s="392" t="s">
        <v>170</v>
      </c>
      <c r="I104" s="392" t="s">
        <v>170</v>
      </c>
      <c r="J104" s="392" t="s">
        <v>164</v>
      </c>
      <c r="K104" s="392" t="s">
        <v>164</v>
      </c>
      <c r="L104" s="392" t="s">
        <v>170</v>
      </c>
      <c r="M104" s="392" t="s">
        <v>170</v>
      </c>
      <c r="N104" s="392" t="s">
        <v>170</v>
      </c>
      <c r="O104" s="392" t="s">
        <v>170</v>
      </c>
      <c r="P104" s="392" t="s">
        <v>170</v>
      </c>
      <c r="Q104" s="392" t="s">
        <v>164</v>
      </c>
      <c r="R104" s="392" t="s">
        <v>164</v>
      </c>
      <c r="S104" s="392" t="s">
        <v>164</v>
      </c>
      <c r="T104" s="392" t="s">
        <v>170</v>
      </c>
      <c r="U104" s="392" t="s">
        <v>170</v>
      </c>
      <c r="V104" s="392" t="s">
        <v>170</v>
      </c>
      <c r="W104" s="392" t="s">
        <v>170</v>
      </c>
      <c r="X104" s="392" t="s">
        <v>164</v>
      </c>
      <c r="Y104" s="392" t="s">
        <v>164</v>
      </c>
      <c r="Z104" s="392" t="s">
        <v>170</v>
      </c>
      <c r="AA104" s="392" t="s">
        <v>170</v>
      </c>
      <c r="AB104" s="392" t="s">
        <v>170</v>
      </c>
      <c r="AC104" s="392" t="s">
        <v>170</v>
      </c>
      <c r="AD104" s="392" t="s">
        <v>170</v>
      </c>
      <c r="AE104" s="392" t="s">
        <v>164</v>
      </c>
      <c r="AF104" s="392" t="s">
        <v>164</v>
      </c>
      <c r="AG104" s="392" t="s">
        <v>170</v>
      </c>
      <c r="AH104" s="392" t="s">
        <v>170</v>
      </c>
      <c r="AI104" s="392" t="s">
        <v>170</v>
      </c>
      <c r="AJ104" s="393" t="s">
        <v>170</v>
      </c>
      <c r="AK104" s="384">
        <f>'勤務形態一覧（従来型１）'!AJ99</f>
        <v>108</v>
      </c>
      <c r="AL104" s="402">
        <f>'勤務形態一覧（従来型１）'!AR28</f>
        <v>0.625</v>
      </c>
    </row>
    <row r="105" spans="1:38" ht="18.75" customHeight="1">
      <c r="A105" s="1"/>
      <c r="B105" s="22"/>
      <c r="C105" s="275" t="s">
        <v>161</v>
      </c>
      <c r="D105" s="380" t="s">
        <v>302</v>
      </c>
      <c r="E105" s="83" t="s">
        <v>193</v>
      </c>
      <c r="F105" s="391" t="s">
        <v>161</v>
      </c>
      <c r="G105" s="392" t="s">
        <v>201</v>
      </c>
      <c r="H105" s="392" t="s">
        <v>161</v>
      </c>
      <c r="I105" s="392" t="s">
        <v>161</v>
      </c>
      <c r="J105" s="392" t="s">
        <v>164</v>
      </c>
      <c r="K105" s="392" t="s">
        <v>164</v>
      </c>
      <c r="L105" s="392" t="s">
        <v>161</v>
      </c>
      <c r="M105" s="392" t="s">
        <v>161</v>
      </c>
      <c r="N105" s="392" t="s">
        <v>201</v>
      </c>
      <c r="O105" s="392" t="s">
        <v>161</v>
      </c>
      <c r="P105" s="392" t="s">
        <v>161</v>
      </c>
      <c r="Q105" s="392" t="s">
        <v>164</v>
      </c>
      <c r="R105" s="392" t="s">
        <v>164</v>
      </c>
      <c r="S105" s="392" t="s">
        <v>164</v>
      </c>
      <c r="T105" s="392" t="s">
        <v>161</v>
      </c>
      <c r="U105" s="392" t="s">
        <v>201</v>
      </c>
      <c r="V105" s="392" t="s">
        <v>161</v>
      </c>
      <c r="W105" s="392" t="s">
        <v>161</v>
      </c>
      <c r="X105" s="392" t="s">
        <v>164</v>
      </c>
      <c r="Y105" s="392" t="s">
        <v>164</v>
      </c>
      <c r="Z105" s="392" t="s">
        <v>161</v>
      </c>
      <c r="AA105" s="392" t="s">
        <v>161</v>
      </c>
      <c r="AB105" s="392" t="s">
        <v>201</v>
      </c>
      <c r="AC105" s="392" t="s">
        <v>161</v>
      </c>
      <c r="AD105" s="392" t="s">
        <v>161</v>
      </c>
      <c r="AE105" s="392" t="s">
        <v>164</v>
      </c>
      <c r="AF105" s="392" t="s">
        <v>164</v>
      </c>
      <c r="AG105" s="392" t="s">
        <v>161</v>
      </c>
      <c r="AH105" s="392" t="s">
        <v>161</v>
      </c>
      <c r="AI105" s="392" t="s">
        <v>201</v>
      </c>
      <c r="AJ105" s="393" t="s">
        <v>161</v>
      </c>
      <c r="AK105" s="384">
        <f>'勤務形態一覧（従来型１）'!AJ100</f>
        <v>133.75</v>
      </c>
      <c r="AL105" s="402">
        <f>'勤務形態一覧（従来型１）'!AR29</f>
        <v>0.7859375</v>
      </c>
    </row>
    <row r="106" spans="1:38" ht="18.75" customHeight="1">
      <c r="A106" s="1"/>
      <c r="B106" s="22"/>
      <c r="C106" s="275" t="s">
        <v>161</v>
      </c>
      <c r="D106" s="276"/>
      <c r="E106" s="83" t="s">
        <v>194</v>
      </c>
      <c r="F106" s="391" t="s">
        <v>164</v>
      </c>
      <c r="G106" s="392" t="s">
        <v>201</v>
      </c>
      <c r="H106" s="392" t="s">
        <v>164</v>
      </c>
      <c r="I106" s="392" t="s">
        <v>164</v>
      </c>
      <c r="J106" s="392" t="s">
        <v>201</v>
      </c>
      <c r="K106" s="392" t="s">
        <v>201</v>
      </c>
      <c r="L106" s="392" t="s">
        <v>201</v>
      </c>
      <c r="M106" s="392" t="s">
        <v>201</v>
      </c>
      <c r="N106" s="392" t="s">
        <v>201</v>
      </c>
      <c r="O106" s="392" t="s">
        <v>164</v>
      </c>
      <c r="P106" s="392" t="s">
        <v>164</v>
      </c>
      <c r="Q106" s="392" t="s">
        <v>201</v>
      </c>
      <c r="R106" s="392" t="s">
        <v>201</v>
      </c>
      <c r="S106" s="392" t="s">
        <v>201</v>
      </c>
      <c r="T106" s="392" t="s">
        <v>201</v>
      </c>
      <c r="U106" s="392" t="s">
        <v>201</v>
      </c>
      <c r="V106" s="392" t="s">
        <v>164</v>
      </c>
      <c r="W106" s="392" t="s">
        <v>164</v>
      </c>
      <c r="X106" s="392" t="s">
        <v>201</v>
      </c>
      <c r="Y106" s="392" t="s">
        <v>201</v>
      </c>
      <c r="Z106" s="392" t="s">
        <v>201</v>
      </c>
      <c r="AA106" s="392" t="s">
        <v>201</v>
      </c>
      <c r="AB106" s="392" t="s">
        <v>201</v>
      </c>
      <c r="AC106" s="392" t="s">
        <v>164</v>
      </c>
      <c r="AD106" s="392" t="s">
        <v>164</v>
      </c>
      <c r="AE106" s="392" t="s">
        <v>201</v>
      </c>
      <c r="AF106" s="392" t="s">
        <v>201</v>
      </c>
      <c r="AG106" s="392" t="s">
        <v>201</v>
      </c>
      <c r="AH106" s="392" t="s">
        <v>201</v>
      </c>
      <c r="AI106" s="392" t="s">
        <v>201</v>
      </c>
      <c r="AJ106" s="393" t="s">
        <v>164</v>
      </c>
      <c r="AK106" s="384">
        <f>'勤務形態一覧（従来型１）'!AJ101</f>
        <v>116.75</v>
      </c>
      <c r="AL106" s="402">
        <f>'勤務形態一覧（従来型１）'!AR30</f>
        <v>0.6796875</v>
      </c>
    </row>
    <row r="107" spans="1:38" ht="18.75" customHeight="1">
      <c r="A107" s="1"/>
      <c r="B107" s="22" t="s">
        <v>234</v>
      </c>
      <c r="C107" s="143" t="s">
        <v>152</v>
      </c>
      <c r="D107" s="143" t="s">
        <v>79</v>
      </c>
      <c r="E107" s="399" t="s">
        <v>207</v>
      </c>
      <c r="F107" s="396" t="s">
        <v>195</v>
      </c>
      <c r="G107" s="396" t="s">
        <v>195</v>
      </c>
      <c r="H107" s="396" t="s">
        <v>195</v>
      </c>
      <c r="I107" s="396" t="s">
        <v>195</v>
      </c>
      <c r="J107" s="396" t="s">
        <v>164</v>
      </c>
      <c r="K107" s="396" t="s">
        <v>195</v>
      </c>
      <c r="L107" s="396" t="s">
        <v>195</v>
      </c>
      <c r="M107" s="396" t="s">
        <v>164</v>
      </c>
      <c r="N107" s="396" t="s">
        <v>199</v>
      </c>
      <c r="O107" s="396" t="s">
        <v>204</v>
      </c>
      <c r="P107" s="396" t="s">
        <v>195</v>
      </c>
      <c r="Q107" s="396" t="s">
        <v>195</v>
      </c>
      <c r="R107" s="396" t="s">
        <v>164</v>
      </c>
      <c r="S107" s="396" t="s">
        <v>197</v>
      </c>
      <c r="T107" s="396" t="s">
        <v>195</v>
      </c>
      <c r="U107" s="396" t="s">
        <v>200</v>
      </c>
      <c r="V107" s="396" t="s">
        <v>164</v>
      </c>
      <c r="W107" s="396" t="s">
        <v>200</v>
      </c>
      <c r="X107" s="396" t="s">
        <v>164</v>
      </c>
      <c r="Y107" s="396" t="s">
        <v>249</v>
      </c>
      <c r="Z107" s="396" t="s">
        <v>195</v>
      </c>
      <c r="AA107" s="396" t="s">
        <v>195</v>
      </c>
      <c r="AB107" s="396" t="s">
        <v>164</v>
      </c>
      <c r="AC107" s="396" t="s">
        <v>164</v>
      </c>
      <c r="AD107" s="396" t="s">
        <v>164</v>
      </c>
      <c r="AE107" s="396" t="s">
        <v>195</v>
      </c>
      <c r="AF107" s="396" t="s">
        <v>195</v>
      </c>
      <c r="AG107" s="396" t="s">
        <v>164</v>
      </c>
      <c r="AH107" s="396" t="s">
        <v>195</v>
      </c>
      <c r="AI107" s="396" t="s">
        <v>195</v>
      </c>
      <c r="AJ107" s="396" t="s">
        <v>164</v>
      </c>
      <c r="AK107" s="288">
        <f>'勤務形態一覧（従来型２）'!AJ80</f>
        <v>124</v>
      </c>
      <c r="AL107" s="402">
        <f>'勤務形態一覧（従来型２）'!AR7</f>
        <v>0.8</v>
      </c>
    </row>
    <row r="108" spans="1:38" ht="18.75" customHeight="1">
      <c r="A108" s="1"/>
      <c r="B108" s="22"/>
      <c r="C108" s="143" t="s">
        <v>152</v>
      </c>
      <c r="D108" s="143" t="s">
        <v>79</v>
      </c>
      <c r="E108" s="399" t="s">
        <v>208</v>
      </c>
      <c r="F108" s="396" t="s">
        <v>197</v>
      </c>
      <c r="G108" s="396" t="s">
        <v>195</v>
      </c>
      <c r="H108" s="396" t="s">
        <v>164</v>
      </c>
      <c r="I108" s="396" t="s">
        <v>197</v>
      </c>
      <c r="J108" s="396" t="s">
        <v>197</v>
      </c>
      <c r="K108" s="396" t="s">
        <v>200</v>
      </c>
      <c r="L108" s="396" t="s">
        <v>164</v>
      </c>
      <c r="M108" s="396" t="s">
        <v>164</v>
      </c>
      <c r="N108" s="396" t="s">
        <v>195</v>
      </c>
      <c r="O108" s="396" t="s">
        <v>199</v>
      </c>
      <c r="P108" s="396" t="s">
        <v>164</v>
      </c>
      <c r="Q108" s="396" t="s">
        <v>197</v>
      </c>
      <c r="R108" s="396" t="s">
        <v>200</v>
      </c>
      <c r="S108" s="396" t="s">
        <v>164</v>
      </c>
      <c r="T108" s="396" t="s">
        <v>195</v>
      </c>
      <c r="U108" s="396" t="s">
        <v>199</v>
      </c>
      <c r="V108" s="396" t="s">
        <v>196</v>
      </c>
      <c r="W108" s="396" t="s">
        <v>195</v>
      </c>
      <c r="X108" s="396" t="s">
        <v>199</v>
      </c>
      <c r="Y108" s="396" t="s">
        <v>164</v>
      </c>
      <c r="Z108" s="396" t="s">
        <v>164</v>
      </c>
      <c r="AA108" s="396" t="s">
        <v>200</v>
      </c>
      <c r="AB108" s="396" t="s">
        <v>200</v>
      </c>
      <c r="AC108" s="396" t="s">
        <v>164</v>
      </c>
      <c r="AD108" s="396" t="s">
        <v>164</v>
      </c>
      <c r="AE108" s="396" t="s">
        <v>197</v>
      </c>
      <c r="AF108" s="396" t="s">
        <v>196</v>
      </c>
      <c r="AG108" s="396" t="s">
        <v>199</v>
      </c>
      <c r="AH108" s="396" t="s">
        <v>164</v>
      </c>
      <c r="AI108" s="396" t="s">
        <v>197</v>
      </c>
      <c r="AJ108" s="396" t="s">
        <v>195</v>
      </c>
      <c r="AK108" s="288">
        <f>'勤務形態一覧（従来型２）'!AJ81</f>
        <v>160</v>
      </c>
      <c r="AL108" s="402">
        <f>'勤務形態一覧（従来型２）'!AR8</f>
        <v>1</v>
      </c>
    </row>
    <row r="109" spans="1:38" ht="18.75" customHeight="1">
      <c r="A109" s="1"/>
      <c r="B109" s="22"/>
      <c r="C109" s="143" t="s">
        <v>152</v>
      </c>
      <c r="D109" s="143" t="s">
        <v>79</v>
      </c>
      <c r="E109" s="399" t="s">
        <v>209</v>
      </c>
      <c r="F109" s="396" t="s">
        <v>164</v>
      </c>
      <c r="G109" s="396" t="s">
        <v>164</v>
      </c>
      <c r="H109" s="396" t="s">
        <v>196</v>
      </c>
      <c r="I109" s="396" t="s">
        <v>197</v>
      </c>
      <c r="J109" s="396" t="s">
        <v>200</v>
      </c>
      <c r="K109" s="396" t="s">
        <v>164</v>
      </c>
      <c r="L109" s="396" t="s">
        <v>198</v>
      </c>
      <c r="M109" s="396" t="s">
        <v>198</v>
      </c>
      <c r="N109" s="396" t="s">
        <v>198</v>
      </c>
      <c r="O109" s="396" t="s">
        <v>198</v>
      </c>
      <c r="P109" s="396" t="s">
        <v>198</v>
      </c>
      <c r="Q109" s="396" t="s">
        <v>164</v>
      </c>
      <c r="R109" s="396" t="s">
        <v>197</v>
      </c>
      <c r="S109" s="396" t="s">
        <v>197</v>
      </c>
      <c r="T109" s="396" t="s">
        <v>197</v>
      </c>
      <c r="U109" s="396" t="s">
        <v>200</v>
      </c>
      <c r="V109" s="396" t="s">
        <v>164</v>
      </c>
      <c r="W109" s="396" t="s">
        <v>164</v>
      </c>
      <c r="X109" s="396" t="s">
        <v>196</v>
      </c>
      <c r="Y109" s="396" t="s">
        <v>197</v>
      </c>
      <c r="Z109" s="396" t="s">
        <v>200</v>
      </c>
      <c r="AA109" s="396" t="s">
        <v>164</v>
      </c>
      <c r="AB109" s="396" t="s">
        <v>164</v>
      </c>
      <c r="AC109" s="396" t="s">
        <v>195</v>
      </c>
      <c r="AD109" s="396" t="s">
        <v>199</v>
      </c>
      <c r="AE109" s="396" t="s">
        <v>199</v>
      </c>
      <c r="AF109" s="396" t="s">
        <v>164</v>
      </c>
      <c r="AG109" s="396" t="s">
        <v>197</v>
      </c>
      <c r="AH109" s="396" t="s">
        <v>200</v>
      </c>
      <c r="AI109" s="396" t="s">
        <v>164</v>
      </c>
      <c r="AJ109" s="396" t="s">
        <v>197</v>
      </c>
      <c r="AK109" s="288">
        <f>'勤務形態一覧（従来型２）'!AJ82</f>
        <v>144</v>
      </c>
      <c r="AL109" s="402">
        <f>'勤務形態一覧（従来型２）'!AR9</f>
        <v>1</v>
      </c>
    </row>
    <row r="110" spans="1:38" ht="18.75" customHeight="1">
      <c r="A110" s="1"/>
      <c r="B110" s="22"/>
      <c r="C110" s="143" t="s">
        <v>152</v>
      </c>
      <c r="D110" s="143" t="s">
        <v>79</v>
      </c>
      <c r="E110" s="399" t="s">
        <v>210</v>
      </c>
      <c r="F110" s="396" t="s">
        <v>197</v>
      </c>
      <c r="G110" s="396" t="s">
        <v>195</v>
      </c>
      <c r="H110" s="396" t="s">
        <v>197</v>
      </c>
      <c r="I110" s="396" t="s">
        <v>200</v>
      </c>
      <c r="J110" s="396" t="s">
        <v>164</v>
      </c>
      <c r="K110" s="396" t="s">
        <v>164</v>
      </c>
      <c r="L110" s="396" t="s">
        <v>197</v>
      </c>
      <c r="M110" s="396" t="s">
        <v>200</v>
      </c>
      <c r="N110" s="396" t="s">
        <v>164</v>
      </c>
      <c r="O110" s="396" t="s">
        <v>195</v>
      </c>
      <c r="P110" s="396" t="s">
        <v>197</v>
      </c>
      <c r="Q110" s="396" t="s">
        <v>196</v>
      </c>
      <c r="R110" s="396" t="s">
        <v>199</v>
      </c>
      <c r="S110" s="396" t="s">
        <v>164</v>
      </c>
      <c r="T110" s="396" t="s">
        <v>195</v>
      </c>
      <c r="U110" s="396" t="s">
        <v>197</v>
      </c>
      <c r="V110" s="396" t="s">
        <v>197</v>
      </c>
      <c r="W110" s="396" t="s">
        <v>199</v>
      </c>
      <c r="X110" s="396" t="s">
        <v>164</v>
      </c>
      <c r="Y110" s="396" t="s">
        <v>196</v>
      </c>
      <c r="Z110" s="396" t="s">
        <v>199</v>
      </c>
      <c r="AA110" s="396" t="s">
        <v>199</v>
      </c>
      <c r="AB110" s="396" t="s">
        <v>164</v>
      </c>
      <c r="AC110" s="396" t="s">
        <v>200</v>
      </c>
      <c r="AD110" s="396" t="s">
        <v>164</v>
      </c>
      <c r="AE110" s="396" t="s">
        <v>164</v>
      </c>
      <c r="AF110" s="396" t="s">
        <v>197</v>
      </c>
      <c r="AG110" s="396" t="s">
        <v>195</v>
      </c>
      <c r="AH110" s="396" t="s">
        <v>164</v>
      </c>
      <c r="AI110" s="396" t="s">
        <v>200</v>
      </c>
      <c r="AJ110" s="396" t="s">
        <v>164</v>
      </c>
      <c r="AK110" s="288">
        <f>'勤務形態一覧（従来型２）'!AJ83</f>
        <v>136</v>
      </c>
      <c r="AL110" s="402">
        <f>'勤務形態一覧（従来型２）'!AR10</f>
        <v>1</v>
      </c>
    </row>
    <row r="111" spans="1:38" ht="18.75" customHeight="1">
      <c r="A111" s="1"/>
      <c r="B111" s="22"/>
      <c r="C111" s="143" t="s">
        <v>152</v>
      </c>
      <c r="D111" s="143" t="s">
        <v>79</v>
      </c>
      <c r="E111" s="399" t="s">
        <v>211</v>
      </c>
      <c r="F111" s="396" t="s">
        <v>164</v>
      </c>
      <c r="G111" s="396" t="s">
        <v>197</v>
      </c>
      <c r="H111" s="396" t="s">
        <v>199</v>
      </c>
      <c r="I111" s="396" t="s">
        <v>199</v>
      </c>
      <c r="J111" s="396" t="s">
        <v>199</v>
      </c>
      <c r="K111" s="396" t="s">
        <v>164</v>
      </c>
      <c r="L111" s="396" t="s">
        <v>200</v>
      </c>
      <c r="M111" s="396" t="s">
        <v>164</v>
      </c>
      <c r="N111" s="396" t="s">
        <v>164</v>
      </c>
      <c r="O111" s="396" t="s">
        <v>197</v>
      </c>
      <c r="P111" s="396" t="s">
        <v>200</v>
      </c>
      <c r="Q111" s="396" t="s">
        <v>164</v>
      </c>
      <c r="R111" s="396" t="s">
        <v>199</v>
      </c>
      <c r="S111" s="396" t="s">
        <v>196</v>
      </c>
      <c r="T111" s="396" t="s">
        <v>195</v>
      </c>
      <c r="U111" s="396" t="s">
        <v>199</v>
      </c>
      <c r="V111" s="396" t="s">
        <v>164</v>
      </c>
      <c r="W111" s="396" t="s">
        <v>197</v>
      </c>
      <c r="X111" s="396" t="s">
        <v>200</v>
      </c>
      <c r="Y111" s="396" t="s">
        <v>164</v>
      </c>
      <c r="Z111" s="396" t="s">
        <v>196</v>
      </c>
      <c r="AA111" s="396" t="s">
        <v>196</v>
      </c>
      <c r="AB111" s="396" t="s">
        <v>195</v>
      </c>
      <c r="AC111" s="396" t="s">
        <v>164</v>
      </c>
      <c r="AD111" s="396" t="s">
        <v>197</v>
      </c>
      <c r="AE111" s="396" t="s">
        <v>200</v>
      </c>
      <c r="AF111" s="396" t="s">
        <v>164</v>
      </c>
      <c r="AG111" s="396" t="s">
        <v>164</v>
      </c>
      <c r="AH111" s="396" t="s">
        <v>197</v>
      </c>
      <c r="AI111" s="396" t="s">
        <v>198</v>
      </c>
      <c r="AJ111" s="396" t="s">
        <v>198</v>
      </c>
      <c r="AK111" s="288">
        <f>'勤務形態一覧（従来型２）'!AJ84</f>
        <v>152</v>
      </c>
      <c r="AL111" s="402">
        <f>'勤務形態一覧（従来型２）'!AR11</f>
        <v>1</v>
      </c>
    </row>
    <row r="112" spans="1:38" ht="18.75" customHeight="1">
      <c r="A112" s="1"/>
      <c r="B112" s="22"/>
      <c r="C112" s="143" t="s">
        <v>152</v>
      </c>
      <c r="D112" s="143" t="s">
        <v>79</v>
      </c>
      <c r="E112" s="399" t="s">
        <v>212</v>
      </c>
      <c r="F112" s="396" t="s">
        <v>197</v>
      </c>
      <c r="G112" s="396" t="s">
        <v>164</v>
      </c>
      <c r="H112" s="396" t="s">
        <v>200</v>
      </c>
      <c r="I112" s="396" t="s">
        <v>200</v>
      </c>
      <c r="J112" s="396" t="s">
        <v>164</v>
      </c>
      <c r="K112" s="396" t="s">
        <v>164</v>
      </c>
      <c r="L112" s="396" t="s">
        <v>199</v>
      </c>
      <c r="M112" s="396" t="s">
        <v>199</v>
      </c>
      <c r="N112" s="396" t="s">
        <v>196</v>
      </c>
      <c r="O112" s="396" t="s">
        <v>164</v>
      </c>
      <c r="P112" s="396" t="s">
        <v>196</v>
      </c>
      <c r="Q112" s="396" t="s">
        <v>164</v>
      </c>
      <c r="R112" s="396" t="s">
        <v>197</v>
      </c>
      <c r="S112" s="396" t="s">
        <v>195</v>
      </c>
      <c r="T112" s="396" t="s">
        <v>195</v>
      </c>
      <c r="U112" s="396" t="s">
        <v>197</v>
      </c>
      <c r="V112" s="396" t="s">
        <v>197</v>
      </c>
      <c r="W112" s="396" t="s">
        <v>164</v>
      </c>
      <c r="X112" s="396" t="s">
        <v>164</v>
      </c>
      <c r="Y112" s="396" t="s">
        <v>196</v>
      </c>
      <c r="Z112" s="396" t="s">
        <v>164</v>
      </c>
      <c r="AA112" s="396" t="s">
        <v>197</v>
      </c>
      <c r="AB112" s="396" t="s">
        <v>199</v>
      </c>
      <c r="AC112" s="396" t="s">
        <v>199</v>
      </c>
      <c r="AD112" s="396" t="s">
        <v>196</v>
      </c>
      <c r="AE112" s="396" t="s">
        <v>164</v>
      </c>
      <c r="AF112" s="396" t="s">
        <v>200</v>
      </c>
      <c r="AG112" s="396" t="s">
        <v>200</v>
      </c>
      <c r="AH112" s="396" t="s">
        <v>164</v>
      </c>
      <c r="AI112" s="396" t="s">
        <v>197</v>
      </c>
      <c r="AJ112" s="396" t="s">
        <v>196</v>
      </c>
      <c r="AK112" s="288">
        <f>'勤務形態一覧（従来型２）'!AJ85</f>
        <v>160</v>
      </c>
      <c r="AL112" s="402">
        <f>'勤務形態一覧（従来型２）'!AR12</f>
        <v>1</v>
      </c>
    </row>
    <row r="113" spans="1:38" ht="18.75" customHeight="1">
      <c r="A113" s="1"/>
      <c r="B113" s="22"/>
      <c r="C113" s="143" t="s">
        <v>152</v>
      </c>
      <c r="D113" s="143"/>
      <c r="E113" s="399" t="s">
        <v>213</v>
      </c>
      <c r="F113" s="396" t="s">
        <v>199</v>
      </c>
      <c r="G113" s="396" t="s">
        <v>199</v>
      </c>
      <c r="H113" s="396" t="s">
        <v>196</v>
      </c>
      <c r="I113" s="396" t="s">
        <v>164</v>
      </c>
      <c r="J113" s="396" t="s">
        <v>197</v>
      </c>
      <c r="K113" s="396" t="s">
        <v>197</v>
      </c>
      <c r="L113" s="396" t="s">
        <v>195</v>
      </c>
      <c r="M113" s="396" t="s">
        <v>164</v>
      </c>
      <c r="N113" s="396" t="s">
        <v>200</v>
      </c>
      <c r="O113" s="396" t="s">
        <v>200</v>
      </c>
      <c r="P113" s="396" t="s">
        <v>164</v>
      </c>
      <c r="Q113" s="396" t="s">
        <v>197</v>
      </c>
      <c r="R113" s="396" t="s">
        <v>195</v>
      </c>
      <c r="S113" s="396" t="s">
        <v>197</v>
      </c>
      <c r="T113" s="396" t="s">
        <v>195</v>
      </c>
      <c r="U113" s="396" t="s">
        <v>164</v>
      </c>
      <c r="V113" s="396" t="s">
        <v>200</v>
      </c>
      <c r="W113" s="396" t="s">
        <v>164</v>
      </c>
      <c r="X113" s="396" t="s">
        <v>164</v>
      </c>
      <c r="Y113" s="396" t="s">
        <v>195</v>
      </c>
      <c r="Z113" s="396" t="s">
        <v>197</v>
      </c>
      <c r="AA113" s="396" t="s">
        <v>197</v>
      </c>
      <c r="AB113" s="396" t="s">
        <v>164</v>
      </c>
      <c r="AC113" s="396" t="s">
        <v>197</v>
      </c>
      <c r="AD113" s="396" t="s">
        <v>200</v>
      </c>
      <c r="AE113" s="396" t="s">
        <v>164</v>
      </c>
      <c r="AF113" s="396" t="s">
        <v>164</v>
      </c>
      <c r="AG113" s="396" t="s">
        <v>196</v>
      </c>
      <c r="AH113" s="396" t="s">
        <v>199</v>
      </c>
      <c r="AI113" s="396" t="s">
        <v>164</v>
      </c>
      <c r="AJ113" s="396" t="s">
        <v>196</v>
      </c>
      <c r="AK113" s="288">
        <f>'勤務形態一覧（従来型２）'!AJ86</f>
        <v>160</v>
      </c>
      <c r="AL113" s="402">
        <f>'勤務形態一覧（従来型２）'!AR13</f>
        <v>1</v>
      </c>
    </row>
    <row r="114" spans="1:38" ht="18.75" customHeight="1">
      <c r="A114" s="1"/>
      <c r="B114" s="22"/>
      <c r="C114" s="143" t="s">
        <v>152</v>
      </c>
      <c r="D114" s="143"/>
      <c r="E114" s="399" t="s">
        <v>214</v>
      </c>
      <c r="F114" s="396" t="s">
        <v>200</v>
      </c>
      <c r="G114" s="396" t="s">
        <v>164</v>
      </c>
      <c r="H114" s="396" t="s">
        <v>164</v>
      </c>
      <c r="I114" s="396" t="s">
        <v>196</v>
      </c>
      <c r="J114" s="396" t="s">
        <v>195</v>
      </c>
      <c r="K114" s="396" t="s">
        <v>199</v>
      </c>
      <c r="L114" s="396" t="s">
        <v>164</v>
      </c>
      <c r="M114" s="396" t="s">
        <v>197</v>
      </c>
      <c r="N114" s="396" t="s">
        <v>199</v>
      </c>
      <c r="O114" s="396" t="s">
        <v>164</v>
      </c>
      <c r="P114" s="396" t="s">
        <v>199</v>
      </c>
      <c r="Q114" s="396" t="s">
        <v>196</v>
      </c>
      <c r="R114" s="396" t="s">
        <v>164</v>
      </c>
      <c r="S114" s="396" t="s">
        <v>200</v>
      </c>
      <c r="T114" s="396" t="s">
        <v>200</v>
      </c>
      <c r="U114" s="396" t="s">
        <v>164</v>
      </c>
      <c r="V114" s="396" t="s">
        <v>164</v>
      </c>
      <c r="W114" s="396" t="s">
        <v>196</v>
      </c>
      <c r="X114" s="396" t="s">
        <v>197</v>
      </c>
      <c r="Y114" s="396" t="s">
        <v>197</v>
      </c>
      <c r="Z114" s="396" t="s">
        <v>200</v>
      </c>
      <c r="AA114" s="396" t="s">
        <v>164</v>
      </c>
      <c r="AB114" s="396" t="s">
        <v>196</v>
      </c>
      <c r="AC114" s="396" t="s">
        <v>196</v>
      </c>
      <c r="AD114" s="396" t="s">
        <v>197</v>
      </c>
      <c r="AE114" s="396" t="s">
        <v>200</v>
      </c>
      <c r="AF114" s="396" t="s">
        <v>164</v>
      </c>
      <c r="AG114" s="396" t="s">
        <v>164</v>
      </c>
      <c r="AH114" s="396" t="s">
        <v>197</v>
      </c>
      <c r="AI114" s="396" t="s">
        <v>196</v>
      </c>
      <c r="AJ114" s="396" t="s">
        <v>199</v>
      </c>
      <c r="AK114" s="288">
        <f>'勤務形態一覧（従来型２）'!AJ87</f>
        <v>160</v>
      </c>
      <c r="AL114" s="402">
        <f>'勤務形態一覧（従来型２）'!AR14</f>
        <v>1</v>
      </c>
    </row>
    <row r="115" spans="1:38" ht="18.75" customHeight="1">
      <c r="A115" s="1"/>
      <c r="B115" s="22"/>
      <c r="C115" s="143" t="s">
        <v>152</v>
      </c>
      <c r="D115" s="143" t="s">
        <v>79</v>
      </c>
      <c r="E115" s="399" t="s">
        <v>215</v>
      </c>
      <c r="F115" s="396" t="s">
        <v>164</v>
      </c>
      <c r="G115" s="396" t="s">
        <v>164</v>
      </c>
      <c r="H115" s="396" t="s">
        <v>197</v>
      </c>
      <c r="I115" s="396" t="s">
        <v>199</v>
      </c>
      <c r="J115" s="396" t="s">
        <v>199</v>
      </c>
      <c r="K115" s="396" t="s">
        <v>196</v>
      </c>
      <c r="L115" s="396" t="s">
        <v>164</v>
      </c>
      <c r="M115" s="396" t="s">
        <v>196</v>
      </c>
      <c r="N115" s="396" t="s">
        <v>197</v>
      </c>
      <c r="O115" s="396" t="s">
        <v>196</v>
      </c>
      <c r="P115" s="396" t="s">
        <v>164</v>
      </c>
      <c r="Q115" s="396" t="s">
        <v>198</v>
      </c>
      <c r="R115" s="396" t="s">
        <v>164</v>
      </c>
      <c r="S115" s="396" t="s">
        <v>200</v>
      </c>
      <c r="T115" s="396" t="s">
        <v>200</v>
      </c>
      <c r="U115" s="396" t="s">
        <v>164</v>
      </c>
      <c r="V115" s="396" t="s">
        <v>196</v>
      </c>
      <c r="W115" s="396" t="s">
        <v>197</v>
      </c>
      <c r="X115" s="396" t="s">
        <v>199</v>
      </c>
      <c r="Y115" s="396" t="s">
        <v>199</v>
      </c>
      <c r="Z115" s="396" t="s">
        <v>164</v>
      </c>
      <c r="AA115" s="396" t="s">
        <v>196</v>
      </c>
      <c r="AB115" s="396" t="s">
        <v>197</v>
      </c>
      <c r="AC115" s="396" t="s">
        <v>197</v>
      </c>
      <c r="AD115" s="396" t="s">
        <v>195</v>
      </c>
      <c r="AE115" s="396" t="s">
        <v>164</v>
      </c>
      <c r="AF115" s="396" t="s">
        <v>200</v>
      </c>
      <c r="AG115" s="396" t="s">
        <v>200</v>
      </c>
      <c r="AH115" s="396" t="s">
        <v>164</v>
      </c>
      <c r="AI115" s="396" t="s">
        <v>164</v>
      </c>
      <c r="AJ115" s="396" t="s">
        <v>197</v>
      </c>
      <c r="AK115" s="288">
        <f>'勤務形態一覧（従来型２）'!AJ88</f>
        <v>152</v>
      </c>
      <c r="AL115" s="402">
        <f>'勤務形態一覧（従来型２）'!AR15</f>
        <v>1</v>
      </c>
    </row>
    <row r="116" spans="1:38" ht="18.75" customHeight="1">
      <c r="A116" s="1"/>
      <c r="B116" s="22"/>
      <c r="C116" s="143" t="s">
        <v>152</v>
      </c>
      <c r="D116" s="143"/>
      <c r="E116" s="399" t="s">
        <v>216</v>
      </c>
      <c r="F116" s="396" t="s">
        <v>200</v>
      </c>
      <c r="G116" s="396" t="s">
        <v>200</v>
      </c>
      <c r="H116" s="396" t="s">
        <v>164</v>
      </c>
      <c r="I116" s="396" t="s">
        <v>164</v>
      </c>
      <c r="J116" s="396" t="s">
        <v>196</v>
      </c>
      <c r="K116" s="396" t="s">
        <v>197</v>
      </c>
      <c r="L116" s="396" t="s">
        <v>200</v>
      </c>
      <c r="M116" s="396" t="s">
        <v>164</v>
      </c>
      <c r="N116" s="396" t="s">
        <v>164</v>
      </c>
      <c r="O116" s="396" t="s">
        <v>197</v>
      </c>
      <c r="P116" s="396" t="s">
        <v>197</v>
      </c>
      <c r="Q116" s="396" t="s">
        <v>199</v>
      </c>
      <c r="R116" s="396" t="s">
        <v>196</v>
      </c>
      <c r="S116" s="396" t="s">
        <v>164</v>
      </c>
      <c r="T116" s="396" t="s">
        <v>197</v>
      </c>
      <c r="U116" s="396" t="s">
        <v>195</v>
      </c>
      <c r="V116" s="396" t="s">
        <v>164</v>
      </c>
      <c r="W116" s="396" t="s">
        <v>198</v>
      </c>
      <c r="X116" s="396" t="s">
        <v>197</v>
      </c>
      <c r="Y116" s="396" t="s">
        <v>200</v>
      </c>
      <c r="Z116" s="396" t="s">
        <v>164</v>
      </c>
      <c r="AA116" s="396" t="s">
        <v>164</v>
      </c>
      <c r="AB116" s="396" t="s">
        <v>196</v>
      </c>
      <c r="AC116" s="396" t="s">
        <v>196</v>
      </c>
      <c r="AD116" s="396" t="s">
        <v>199</v>
      </c>
      <c r="AE116" s="396" t="s">
        <v>199</v>
      </c>
      <c r="AF116" s="396" t="s">
        <v>164</v>
      </c>
      <c r="AG116" s="396" t="s">
        <v>196</v>
      </c>
      <c r="AH116" s="396" t="s">
        <v>196</v>
      </c>
      <c r="AI116" s="396" t="s">
        <v>199</v>
      </c>
      <c r="AJ116" s="396" t="s">
        <v>164</v>
      </c>
      <c r="AK116" s="288">
        <f>'勤務形態一覧（従来型２）'!AJ89</f>
        <v>160</v>
      </c>
      <c r="AL116" s="402">
        <f>'勤務形態一覧（従来型２）'!AR16</f>
        <v>1</v>
      </c>
    </row>
    <row r="117" spans="1:38" ht="18.75" customHeight="1">
      <c r="A117" s="1"/>
      <c r="B117" s="22"/>
      <c r="C117" s="143" t="s">
        <v>152</v>
      </c>
      <c r="D117" s="143" t="s">
        <v>79</v>
      </c>
      <c r="E117" s="399" t="s">
        <v>217</v>
      </c>
      <c r="F117" s="396" t="s">
        <v>164</v>
      </c>
      <c r="G117" s="396" t="s">
        <v>196</v>
      </c>
      <c r="H117" s="396" t="s">
        <v>198</v>
      </c>
      <c r="I117" s="396" t="s">
        <v>196</v>
      </c>
      <c r="J117" s="396" t="s">
        <v>164</v>
      </c>
      <c r="K117" s="396" t="s">
        <v>164</v>
      </c>
      <c r="L117" s="396" t="s">
        <v>196</v>
      </c>
      <c r="M117" s="396" t="s">
        <v>196</v>
      </c>
      <c r="N117" s="396" t="s">
        <v>195</v>
      </c>
      <c r="O117" s="396" t="s">
        <v>164</v>
      </c>
      <c r="P117" s="396" t="s">
        <v>200</v>
      </c>
      <c r="Q117" s="396" t="s">
        <v>164</v>
      </c>
      <c r="R117" s="396" t="s">
        <v>197</v>
      </c>
      <c r="S117" s="396" t="s">
        <v>199</v>
      </c>
      <c r="T117" s="396" t="s">
        <v>196</v>
      </c>
      <c r="U117" s="396" t="s">
        <v>195</v>
      </c>
      <c r="V117" s="396" t="s">
        <v>164</v>
      </c>
      <c r="W117" s="396" t="s">
        <v>199</v>
      </c>
      <c r="X117" s="396" t="s">
        <v>196</v>
      </c>
      <c r="Y117" s="396" t="s">
        <v>197</v>
      </c>
      <c r="Z117" s="396" t="s">
        <v>164</v>
      </c>
      <c r="AA117" s="396" t="s">
        <v>200</v>
      </c>
      <c r="AB117" s="396" t="s">
        <v>164</v>
      </c>
      <c r="AC117" s="396" t="s">
        <v>164</v>
      </c>
      <c r="AD117" s="396" t="s">
        <v>197</v>
      </c>
      <c r="AE117" s="396" t="s">
        <v>197</v>
      </c>
      <c r="AF117" s="396" t="s">
        <v>199</v>
      </c>
      <c r="AG117" s="396" t="s">
        <v>199</v>
      </c>
      <c r="AH117" s="396" t="s">
        <v>164</v>
      </c>
      <c r="AI117" s="396" t="s">
        <v>200</v>
      </c>
      <c r="AJ117" s="396" t="s">
        <v>200</v>
      </c>
      <c r="AK117" s="288">
        <f>'勤務形態一覧（従来型２）'!AJ90</f>
        <v>152</v>
      </c>
      <c r="AL117" s="402">
        <f>'勤務形態一覧（従来型２）'!AR17</f>
        <v>1</v>
      </c>
    </row>
    <row r="118" spans="1:38" ht="18.75" customHeight="1">
      <c r="A118" s="1"/>
      <c r="B118" s="22"/>
      <c r="C118" s="143" t="s">
        <v>152</v>
      </c>
      <c r="D118" s="143"/>
      <c r="E118" s="399" t="s">
        <v>218</v>
      </c>
      <c r="F118" s="397" t="s">
        <v>195</v>
      </c>
      <c r="G118" s="397" t="s">
        <v>197</v>
      </c>
      <c r="H118" s="397" t="s">
        <v>200</v>
      </c>
      <c r="I118" s="397" t="s">
        <v>164</v>
      </c>
      <c r="J118" s="397" t="s">
        <v>197</v>
      </c>
      <c r="K118" s="397" t="s">
        <v>200</v>
      </c>
      <c r="L118" s="397" t="s">
        <v>164</v>
      </c>
      <c r="M118" s="397" t="s">
        <v>164</v>
      </c>
      <c r="N118" s="397" t="s">
        <v>197</v>
      </c>
      <c r="O118" s="397" t="s">
        <v>199</v>
      </c>
      <c r="P118" s="397" t="s">
        <v>164</v>
      </c>
      <c r="Q118" s="397" t="s">
        <v>199</v>
      </c>
      <c r="R118" s="397" t="s">
        <v>196</v>
      </c>
      <c r="S118" s="397" t="s">
        <v>196</v>
      </c>
      <c r="T118" s="397" t="s">
        <v>195</v>
      </c>
      <c r="U118" s="397" t="s">
        <v>164</v>
      </c>
      <c r="V118" s="397" t="s">
        <v>200</v>
      </c>
      <c r="W118" s="397" t="s">
        <v>200</v>
      </c>
      <c r="X118" s="397" t="s">
        <v>164</v>
      </c>
      <c r="Y118" s="397" t="s">
        <v>164</v>
      </c>
      <c r="Z118" s="397" t="s">
        <v>199</v>
      </c>
      <c r="AA118" s="397" t="s">
        <v>164</v>
      </c>
      <c r="AB118" s="397" t="s">
        <v>199</v>
      </c>
      <c r="AC118" s="397" t="s">
        <v>196</v>
      </c>
      <c r="AD118" s="397" t="s">
        <v>196</v>
      </c>
      <c r="AE118" s="397" t="s">
        <v>197</v>
      </c>
      <c r="AF118" s="397" t="s">
        <v>164</v>
      </c>
      <c r="AG118" s="397" t="s">
        <v>164</v>
      </c>
      <c r="AH118" s="397" t="s">
        <v>197</v>
      </c>
      <c r="AI118" s="397" t="s">
        <v>196</v>
      </c>
      <c r="AJ118" s="397" t="s">
        <v>199</v>
      </c>
      <c r="AK118" s="288">
        <f>'勤務形態一覧（従来型２）'!AJ91</f>
        <v>160</v>
      </c>
      <c r="AL118" s="402">
        <f>'勤務形態一覧（従来型２）'!AR18</f>
        <v>1</v>
      </c>
    </row>
    <row r="119" spans="1:38" ht="18.75" customHeight="1">
      <c r="A119" s="1"/>
      <c r="B119" s="22"/>
      <c r="C119" s="143" t="s">
        <v>152</v>
      </c>
      <c r="D119" s="143" t="s">
        <v>79</v>
      </c>
      <c r="E119" s="399" t="s">
        <v>219</v>
      </c>
      <c r="F119" s="398" t="s">
        <v>164</v>
      </c>
      <c r="G119" s="398" t="s">
        <v>164</v>
      </c>
      <c r="H119" s="398" t="s">
        <v>164</v>
      </c>
      <c r="I119" s="398" t="s">
        <v>196</v>
      </c>
      <c r="J119" s="398" t="s">
        <v>196</v>
      </c>
      <c r="K119" s="398" t="s">
        <v>195</v>
      </c>
      <c r="L119" s="398" t="s">
        <v>195</v>
      </c>
      <c r="M119" s="398" t="s">
        <v>164</v>
      </c>
      <c r="N119" s="398" t="s">
        <v>196</v>
      </c>
      <c r="O119" s="398" t="s">
        <v>196</v>
      </c>
      <c r="P119" s="398" t="s">
        <v>195</v>
      </c>
      <c r="Q119" s="398" t="s">
        <v>195</v>
      </c>
      <c r="R119" s="398" t="s">
        <v>164</v>
      </c>
      <c r="S119" s="398" t="s">
        <v>196</v>
      </c>
      <c r="T119" s="398" t="s">
        <v>164</v>
      </c>
      <c r="U119" s="398" t="s">
        <v>195</v>
      </c>
      <c r="V119" s="398" t="s">
        <v>164</v>
      </c>
      <c r="W119" s="398" t="s">
        <v>196</v>
      </c>
      <c r="X119" s="398" t="s">
        <v>164</v>
      </c>
      <c r="Y119" s="398" t="s">
        <v>196</v>
      </c>
      <c r="Z119" s="398" t="s">
        <v>195</v>
      </c>
      <c r="AA119" s="398" t="s">
        <v>164</v>
      </c>
      <c r="AB119" s="398" t="s">
        <v>164</v>
      </c>
      <c r="AC119" s="398" t="s">
        <v>195</v>
      </c>
      <c r="AD119" s="398" t="s">
        <v>195</v>
      </c>
      <c r="AE119" s="398" t="s">
        <v>164</v>
      </c>
      <c r="AF119" s="398" t="s">
        <v>196</v>
      </c>
      <c r="AG119" s="398" t="s">
        <v>195</v>
      </c>
      <c r="AH119" s="398" t="s">
        <v>164</v>
      </c>
      <c r="AI119" s="398" t="s">
        <v>196</v>
      </c>
      <c r="AJ119" s="398" t="s">
        <v>195</v>
      </c>
      <c r="AK119" s="288">
        <f>'勤務形態一覧（従来型２）'!AJ92</f>
        <v>144</v>
      </c>
      <c r="AL119" s="402">
        <f>'勤務形態一覧（従来型２）'!AR19</f>
        <v>1</v>
      </c>
    </row>
    <row r="120" spans="1:38" ht="18.75" customHeight="1">
      <c r="A120" s="1"/>
      <c r="B120" s="22"/>
      <c r="C120" s="143" t="s">
        <v>152</v>
      </c>
      <c r="D120" s="143"/>
      <c r="E120" s="399" t="s">
        <v>220</v>
      </c>
      <c r="F120" s="397" t="s">
        <v>166</v>
      </c>
      <c r="G120" s="397" t="s">
        <v>106</v>
      </c>
      <c r="H120" s="397" t="s">
        <v>167</v>
      </c>
      <c r="I120" s="397" t="s">
        <v>106</v>
      </c>
      <c r="J120" s="397" t="s">
        <v>169</v>
      </c>
      <c r="K120" s="397" t="s">
        <v>106</v>
      </c>
      <c r="L120" s="397" t="s">
        <v>106</v>
      </c>
      <c r="M120" s="397" t="s">
        <v>167</v>
      </c>
      <c r="N120" s="397" t="s">
        <v>106</v>
      </c>
      <c r="O120" s="397" t="s">
        <v>168</v>
      </c>
      <c r="P120" s="397" t="s">
        <v>106</v>
      </c>
      <c r="Q120" s="397" t="s">
        <v>169</v>
      </c>
      <c r="R120" s="397" t="s">
        <v>169</v>
      </c>
      <c r="S120" s="397" t="s">
        <v>106</v>
      </c>
      <c r="T120" s="397" t="s">
        <v>167</v>
      </c>
      <c r="U120" s="397" t="s">
        <v>166</v>
      </c>
      <c r="V120" s="397" t="s">
        <v>167</v>
      </c>
      <c r="W120" s="397" t="s">
        <v>106</v>
      </c>
      <c r="X120" s="397" t="s">
        <v>169</v>
      </c>
      <c r="Y120" s="397" t="s">
        <v>106</v>
      </c>
      <c r="Z120" s="397" t="s">
        <v>106</v>
      </c>
      <c r="AA120" s="397" t="s">
        <v>168</v>
      </c>
      <c r="AB120" s="397" t="s">
        <v>168</v>
      </c>
      <c r="AC120" s="397" t="s">
        <v>167</v>
      </c>
      <c r="AD120" s="397" t="s">
        <v>168</v>
      </c>
      <c r="AE120" s="397" t="s">
        <v>166</v>
      </c>
      <c r="AF120" s="397" t="s">
        <v>168</v>
      </c>
      <c r="AG120" s="397" t="s">
        <v>106</v>
      </c>
      <c r="AH120" s="397" t="s">
        <v>166</v>
      </c>
      <c r="AI120" s="397" t="s">
        <v>106</v>
      </c>
      <c r="AJ120" s="397" t="s">
        <v>169</v>
      </c>
      <c r="AK120" s="288">
        <f>'勤務形態一覧（従来型２）'!AJ93</f>
        <v>144</v>
      </c>
      <c r="AL120" s="402">
        <f>'勤務形態一覧（従来型２）'!AR20</f>
        <v>1</v>
      </c>
    </row>
    <row r="121" spans="1:38" ht="18.75" customHeight="1">
      <c r="A121" s="1"/>
      <c r="B121" s="22"/>
      <c r="C121" s="143" t="s">
        <v>152</v>
      </c>
      <c r="D121" s="143" t="s">
        <v>79</v>
      </c>
      <c r="E121" s="399" t="s">
        <v>221</v>
      </c>
      <c r="F121" s="397" t="s">
        <v>199</v>
      </c>
      <c r="G121" s="397" t="s">
        <v>164</v>
      </c>
      <c r="H121" s="397" t="s">
        <v>195</v>
      </c>
      <c r="I121" s="397" t="s">
        <v>195</v>
      </c>
      <c r="J121" s="397" t="s">
        <v>197</v>
      </c>
      <c r="K121" s="397" t="s">
        <v>200</v>
      </c>
      <c r="L121" s="397" t="s">
        <v>164</v>
      </c>
      <c r="M121" s="397" t="s">
        <v>199</v>
      </c>
      <c r="N121" s="397" t="s">
        <v>196</v>
      </c>
      <c r="O121" s="397" t="s">
        <v>164</v>
      </c>
      <c r="P121" s="397" t="s">
        <v>197</v>
      </c>
      <c r="Q121" s="397" t="s">
        <v>200</v>
      </c>
      <c r="R121" s="397" t="s">
        <v>164</v>
      </c>
      <c r="S121" s="397" t="s">
        <v>199</v>
      </c>
      <c r="T121" s="397" t="s">
        <v>195</v>
      </c>
      <c r="U121" s="397" t="s">
        <v>196</v>
      </c>
      <c r="V121" s="397" t="s">
        <v>164</v>
      </c>
      <c r="W121" s="397" t="s">
        <v>200</v>
      </c>
      <c r="X121" s="397" t="s">
        <v>164</v>
      </c>
      <c r="Y121" s="397" t="s">
        <v>249</v>
      </c>
      <c r="Z121" s="397" t="s">
        <v>197</v>
      </c>
      <c r="AA121" s="397" t="s">
        <v>197</v>
      </c>
      <c r="AB121" s="397" t="s">
        <v>200</v>
      </c>
      <c r="AC121" s="397" t="s">
        <v>164</v>
      </c>
      <c r="AD121" s="397" t="s">
        <v>164</v>
      </c>
      <c r="AE121" s="397" t="s">
        <v>196</v>
      </c>
      <c r="AF121" s="397" t="s">
        <v>199</v>
      </c>
      <c r="AG121" s="397" t="s">
        <v>164</v>
      </c>
      <c r="AH121" s="397" t="s">
        <v>197</v>
      </c>
      <c r="AI121" s="397" t="s">
        <v>197</v>
      </c>
      <c r="AJ121" s="397" t="s">
        <v>164</v>
      </c>
      <c r="AK121" s="288">
        <f>'勤務形態一覧（従来型２）'!AJ94</f>
        <v>160</v>
      </c>
      <c r="AL121" s="402">
        <f>'勤務形態一覧（従来型２）'!AR21</f>
        <v>1</v>
      </c>
    </row>
    <row r="122" spans="1:38" ht="18.75" customHeight="1">
      <c r="A122" s="1"/>
      <c r="B122" s="22"/>
      <c r="C122" s="143" t="s">
        <v>152</v>
      </c>
      <c r="D122" s="143" t="s">
        <v>79</v>
      </c>
      <c r="E122" s="400" t="s">
        <v>222</v>
      </c>
      <c r="F122" s="396" t="s">
        <v>164</v>
      </c>
      <c r="G122" s="396" t="s">
        <v>199</v>
      </c>
      <c r="H122" s="396" t="s">
        <v>199</v>
      </c>
      <c r="I122" s="396" t="s">
        <v>196</v>
      </c>
      <c r="J122" s="396" t="s">
        <v>198</v>
      </c>
      <c r="K122" s="396" t="s">
        <v>164</v>
      </c>
      <c r="L122" s="396" t="s">
        <v>200</v>
      </c>
      <c r="M122" s="396" t="s">
        <v>200</v>
      </c>
      <c r="N122" s="396" t="s">
        <v>164</v>
      </c>
      <c r="O122" s="396" t="s">
        <v>195</v>
      </c>
      <c r="P122" s="396" t="s">
        <v>196</v>
      </c>
      <c r="Q122" s="396" t="s">
        <v>197</v>
      </c>
      <c r="R122" s="396" t="s">
        <v>164</v>
      </c>
      <c r="S122" s="396" t="s">
        <v>200</v>
      </c>
      <c r="T122" s="396" t="s">
        <v>200</v>
      </c>
      <c r="U122" s="396" t="s">
        <v>164</v>
      </c>
      <c r="V122" s="396" t="s">
        <v>164</v>
      </c>
      <c r="W122" s="396" t="s">
        <v>199</v>
      </c>
      <c r="X122" s="396" t="s">
        <v>196</v>
      </c>
      <c r="Y122" s="396" t="s">
        <v>197</v>
      </c>
      <c r="Z122" s="396" t="s">
        <v>195</v>
      </c>
      <c r="AA122" s="396" t="s">
        <v>164</v>
      </c>
      <c r="AB122" s="396" t="s">
        <v>197</v>
      </c>
      <c r="AC122" s="396" t="s">
        <v>200</v>
      </c>
      <c r="AD122" s="396" t="s">
        <v>164</v>
      </c>
      <c r="AE122" s="396" t="s">
        <v>164</v>
      </c>
      <c r="AF122" s="396" t="s">
        <v>197</v>
      </c>
      <c r="AG122" s="396" t="s">
        <v>197</v>
      </c>
      <c r="AH122" s="396" t="s">
        <v>196</v>
      </c>
      <c r="AI122" s="396" t="s">
        <v>199</v>
      </c>
      <c r="AJ122" s="396" t="s">
        <v>164</v>
      </c>
      <c r="AK122" s="288">
        <f>'勤務形態一覧（従来型２）'!AJ95</f>
        <v>160</v>
      </c>
      <c r="AL122" s="402">
        <f>'勤務形態一覧（従来型２）'!AR22</f>
        <v>1</v>
      </c>
    </row>
    <row r="123" spans="1:38" ht="18.75" customHeight="1">
      <c r="A123" s="1"/>
      <c r="B123" s="22"/>
      <c r="C123" s="143" t="s">
        <v>152</v>
      </c>
      <c r="D123" s="143" t="s">
        <v>79</v>
      </c>
      <c r="E123" s="400" t="s">
        <v>223</v>
      </c>
      <c r="F123" s="396" t="s">
        <v>197</v>
      </c>
      <c r="G123" s="396" t="s">
        <v>200</v>
      </c>
      <c r="H123" s="396" t="s">
        <v>164</v>
      </c>
      <c r="I123" s="396" t="s">
        <v>164</v>
      </c>
      <c r="J123" s="396" t="s">
        <v>196</v>
      </c>
      <c r="K123" s="396" t="s">
        <v>197</v>
      </c>
      <c r="L123" s="396" t="s">
        <v>197</v>
      </c>
      <c r="M123" s="396" t="s">
        <v>195</v>
      </c>
      <c r="N123" s="396" t="s">
        <v>199</v>
      </c>
      <c r="O123" s="396" t="s">
        <v>164</v>
      </c>
      <c r="P123" s="396" t="s">
        <v>200</v>
      </c>
      <c r="Q123" s="396" t="s">
        <v>164</v>
      </c>
      <c r="R123" s="396" t="s">
        <v>164</v>
      </c>
      <c r="S123" s="396" t="s">
        <v>197</v>
      </c>
      <c r="T123" s="396" t="s">
        <v>195</v>
      </c>
      <c r="U123" s="396" t="s">
        <v>199</v>
      </c>
      <c r="V123" s="396" t="s">
        <v>199</v>
      </c>
      <c r="W123" s="396" t="s">
        <v>164</v>
      </c>
      <c r="X123" s="396" t="s">
        <v>197</v>
      </c>
      <c r="Y123" s="396" t="s">
        <v>200</v>
      </c>
      <c r="Z123" s="396" t="s">
        <v>164</v>
      </c>
      <c r="AA123" s="396" t="s">
        <v>197</v>
      </c>
      <c r="AB123" s="396" t="s">
        <v>196</v>
      </c>
      <c r="AC123" s="396" t="s">
        <v>199</v>
      </c>
      <c r="AD123" s="396" t="s">
        <v>164</v>
      </c>
      <c r="AE123" s="396" t="s">
        <v>200</v>
      </c>
      <c r="AF123" s="396" t="s">
        <v>200</v>
      </c>
      <c r="AG123" s="396" t="s">
        <v>164</v>
      </c>
      <c r="AH123" s="396" t="s">
        <v>164</v>
      </c>
      <c r="AI123" s="396" t="s">
        <v>199</v>
      </c>
      <c r="AJ123" s="396" t="s">
        <v>196</v>
      </c>
      <c r="AK123" s="288">
        <f>'勤務形態一覧（従来型２）'!AJ96</f>
        <v>160</v>
      </c>
      <c r="AL123" s="402">
        <f>'勤務形態一覧（従来型２）'!AR23</f>
        <v>1</v>
      </c>
    </row>
    <row r="124" spans="1:38" ht="18.75" customHeight="1">
      <c r="A124" s="1"/>
      <c r="B124" s="22"/>
      <c r="C124" s="143" t="s">
        <v>152</v>
      </c>
      <c r="D124" s="143" t="s">
        <v>79</v>
      </c>
      <c r="E124" s="400" t="s">
        <v>224</v>
      </c>
      <c r="F124" s="396" t="s">
        <v>200</v>
      </c>
      <c r="G124" s="396" t="s">
        <v>200</v>
      </c>
      <c r="H124" s="396" t="s">
        <v>164</v>
      </c>
      <c r="I124" s="396" t="s">
        <v>164</v>
      </c>
      <c r="J124" s="396" t="s">
        <v>197</v>
      </c>
      <c r="K124" s="396" t="s">
        <v>196</v>
      </c>
      <c r="L124" s="396" t="s">
        <v>199</v>
      </c>
      <c r="M124" s="396" t="s">
        <v>164</v>
      </c>
      <c r="N124" s="396" t="s">
        <v>197</v>
      </c>
      <c r="O124" s="396" t="s">
        <v>199</v>
      </c>
      <c r="P124" s="396" t="s">
        <v>196</v>
      </c>
      <c r="Q124" s="396" t="s">
        <v>198</v>
      </c>
      <c r="R124" s="396" t="s">
        <v>164</v>
      </c>
      <c r="S124" s="396" t="s">
        <v>196</v>
      </c>
      <c r="T124" s="396" t="s">
        <v>164</v>
      </c>
      <c r="U124" s="396" t="s">
        <v>196</v>
      </c>
      <c r="V124" s="396" t="s">
        <v>196</v>
      </c>
      <c r="W124" s="396" t="s">
        <v>197</v>
      </c>
      <c r="X124" s="396" t="s">
        <v>164</v>
      </c>
      <c r="Y124" s="396" t="s">
        <v>200</v>
      </c>
      <c r="Z124" s="396" t="s">
        <v>164</v>
      </c>
      <c r="AA124" s="396" t="s">
        <v>164</v>
      </c>
      <c r="AB124" s="396" t="s">
        <v>199</v>
      </c>
      <c r="AC124" s="396" t="s">
        <v>164</v>
      </c>
      <c r="AD124" s="396" t="s">
        <v>197</v>
      </c>
      <c r="AE124" s="396" t="s">
        <v>197</v>
      </c>
      <c r="AF124" s="396" t="s">
        <v>196</v>
      </c>
      <c r="AG124" s="396" t="s">
        <v>164</v>
      </c>
      <c r="AH124" s="396" t="s">
        <v>200</v>
      </c>
      <c r="AI124" s="396" t="s">
        <v>196</v>
      </c>
      <c r="AJ124" s="396" t="s">
        <v>199</v>
      </c>
      <c r="AK124" s="288">
        <f>'勤務形態一覧（従来型２）'!AJ97</f>
        <v>152</v>
      </c>
      <c r="AL124" s="402">
        <f>'勤務形態一覧（従来型２）'!AR24</f>
        <v>1</v>
      </c>
    </row>
    <row r="125" spans="1:38" ht="18.75" customHeight="1">
      <c r="A125" s="1"/>
      <c r="B125" s="22"/>
      <c r="C125" s="143" t="s">
        <v>152</v>
      </c>
      <c r="D125" s="143" t="s">
        <v>79</v>
      </c>
      <c r="E125" s="400" t="s">
        <v>225</v>
      </c>
      <c r="F125" s="396" t="s">
        <v>196</v>
      </c>
      <c r="G125" s="396" t="s">
        <v>197</v>
      </c>
      <c r="H125" s="396" t="s">
        <v>200</v>
      </c>
      <c r="I125" s="396" t="s">
        <v>164</v>
      </c>
      <c r="J125" s="396" t="s">
        <v>199</v>
      </c>
      <c r="K125" s="396" t="s">
        <v>199</v>
      </c>
      <c r="L125" s="396" t="s">
        <v>199</v>
      </c>
      <c r="M125" s="396" t="s">
        <v>196</v>
      </c>
      <c r="N125" s="396" t="s">
        <v>164</v>
      </c>
      <c r="O125" s="396" t="s">
        <v>197</v>
      </c>
      <c r="P125" s="396" t="s">
        <v>197</v>
      </c>
      <c r="Q125" s="396" t="s">
        <v>200</v>
      </c>
      <c r="R125" s="396" t="s">
        <v>164</v>
      </c>
      <c r="S125" s="396" t="s">
        <v>164</v>
      </c>
      <c r="T125" s="396" t="s">
        <v>197</v>
      </c>
      <c r="U125" s="396" t="s">
        <v>200</v>
      </c>
      <c r="V125" s="396" t="s">
        <v>164</v>
      </c>
      <c r="W125" s="396" t="s">
        <v>196</v>
      </c>
      <c r="X125" s="396" t="s">
        <v>197</v>
      </c>
      <c r="Y125" s="396" t="s">
        <v>197</v>
      </c>
      <c r="Z125" s="396" t="s">
        <v>200</v>
      </c>
      <c r="AA125" s="396" t="s">
        <v>164</v>
      </c>
      <c r="AB125" s="396" t="s">
        <v>164</v>
      </c>
      <c r="AC125" s="396" t="s">
        <v>197</v>
      </c>
      <c r="AD125" s="396" t="s">
        <v>199</v>
      </c>
      <c r="AE125" s="396" t="s">
        <v>199</v>
      </c>
      <c r="AF125" s="396" t="s">
        <v>164</v>
      </c>
      <c r="AG125" s="396" t="s">
        <v>196</v>
      </c>
      <c r="AH125" s="396" t="s">
        <v>195</v>
      </c>
      <c r="AI125" s="396" t="s">
        <v>164</v>
      </c>
      <c r="AJ125" s="396" t="s">
        <v>164</v>
      </c>
      <c r="AK125" s="288">
        <f>'勤務形態一覧（従来型２）'!AJ98</f>
        <v>168</v>
      </c>
      <c r="AL125" s="402">
        <f>'勤務形態一覧（従来型２）'!AR25</f>
        <v>1</v>
      </c>
    </row>
    <row r="126" spans="1:38" ht="18.75" customHeight="1">
      <c r="A126" s="1"/>
      <c r="B126" s="22"/>
      <c r="C126" s="143" t="s">
        <v>152</v>
      </c>
      <c r="D126" s="143" t="s">
        <v>79</v>
      </c>
      <c r="E126" s="400" t="s">
        <v>226</v>
      </c>
      <c r="F126" s="396" t="s">
        <v>197</v>
      </c>
      <c r="G126" s="396" t="s">
        <v>195</v>
      </c>
      <c r="H126" s="396" t="s">
        <v>164</v>
      </c>
      <c r="I126" s="396" t="s">
        <v>164</v>
      </c>
      <c r="J126" s="396" t="s">
        <v>249</v>
      </c>
      <c r="K126" s="396" t="s">
        <v>196</v>
      </c>
      <c r="L126" s="396" t="s">
        <v>197</v>
      </c>
      <c r="M126" s="396" t="s">
        <v>200</v>
      </c>
      <c r="N126" s="396" t="s">
        <v>164</v>
      </c>
      <c r="O126" s="396" t="s">
        <v>197</v>
      </c>
      <c r="P126" s="396" t="s">
        <v>199</v>
      </c>
      <c r="Q126" s="396" t="s">
        <v>199</v>
      </c>
      <c r="R126" s="396" t="s">
        <v>199</v>
      </c>
      <c r="S126" s="396" t="s">
        <v>164</v>
      </c>
      <c r="T126" s="396" t="s">
        <v>196</v>
      </c>
      <c r="U126" s="396" t="s">
        <v>197</v>
      </c>
      <c r="V126" s="396" t="s">
        <v>199</v>
      </c>
      <c r="W126" s="396" t="s">
        <v>164</v>
      </c>
      <c r="X126" s="396" t="s">
        <v>200</v>
      </c>
      <c r="Y126" s="396" t="s">
        <v>164</v>
      </c>
      <c r="Z126" s="396" t="s">
        <v>196</v>
      </c>
      <c r="AA126" s="396" t="s">
        <v>196</v>
      </c>
      <c r="AB126" s="396" t="s">
        <v>197</v>
      </c>
      <c r="AC126" s="396" t="s">
        <v>164</v>
      </c>
      <c r="AD126" s="396" t="s">
        <v>200</v>
      </c>
      <c r="AE126" s="396" t="s">
        <v>164</v>
      </c>
      <c r="AF126" s="396" t="s">
        <v>197</v>
      </c>
      <c r="AG126" s="396" t="s">
        <v>197</v>
      </c>
      <c r="AH126" s="396" t="s">
        <v>199</v>
      </c>
      <c r="AI126" s="396" t="s">
        <v>164</v>
      </c>
      <c r="AJ126" s="396" t="s">
        <v>200</v>
      </c>
      <c r="AK126" s="288">
        <f>'勤務形態一覧（従来型２）'!AJ99</f>
        <v>160</v>
      </c>
      <c r="AL126" s="402">
        <f>'勤務形態一覧（従来型２）'!AR26</f>
        <v>1</v>
      </c>
    </row>
    <row r="127" spans="1:38" ht="18.75" customHeight="1">
      <c r="A127" s="1"/>
      <c r="B127" s="22"/>
      <c r="C127" s="143" t="s">
        <v>152</v>
      </c>
      <c r="D127" s="143" t="s">
        <v>79</v>
      </c>
      <c r="E127" s="400" t="s">
        <v>227</v>
      </c>
      <c r="F127" s="396" t="s">
        <v>164</v>
      </c>
      <c r="G127" s="396" t="s">
        <v>196</v>
      </c>
      <c r="H127" s="396" t="s">
        <v>196</v>
      </c>
      <c r="I127" s="396" t="s">
        <v>197</v>
      </c>
      <c r="J127" s="396" t="s">
        <v>200</v>
      </c>
      <c r="K127" s="396" t="s">
        <v>164</v>
      </c>
      <c r="L127" s="396" t="s">
        <v>164</v>
      </c>
      <c r="M127" s="396" t="s">
        <v>197</v>
      </c>
      <c r="N127" s="396" t="s">
        <v>197</v>
      </c>
      <c r="O127" s="396" t="s">
        <v>196</v>
      </c>
      <c r="P127" s="396" t="s">
        <v>199</v>
      </c>
      <c r="Q127" s="396" t="s">
        <v>164</v>
      </c>
      <c r="R127" s="396" t="s">
        <v>200</v>
      </c>
      <c r="S127" s="396" t="s">
        <v>164</v>
      </c>
      <c r="T127" s="396" t="s">
        <v>196</v>
      </c>
      <c r="U127" s="396" t="s">
        <v>197</v>
      </c>
      <c r="V127" s="396" t="s">
        <v>197</v>
      </c>
      <c r="W127" s="396" t="s">
        <v>196</v>
      </c>
      <c r="X127" s="396" t="s">
        <v>164</v>
      </c>
      <c r="Y127" s="396" t="s">
        <v>199</v>
      </c>
      <c r="Z127" s="396" t="s">
        <v>199</v>
      </c>
      <c r="AA127" s="396" t="s">
        <v>164</v>
      </c>
      <c r="AB127" s="396" t="s">
        <v>200</v>
      </c>
      <c r="AC127" s="396" t="s">
        <v>164</v>
      </c>
      <c r="AD127" s="396" t="s">
        <v>164</v>
      </c>
      <c r="AE127" s="396" t="s">
        <v>197</v>
      </c>
      <c r="AF127" s="396" t="s">
        <v>197</v>
      </c>
      <c r="AG127" s="396" t="s">
        <v>199</v>
      </c>
      <c r="AH127" s="396" t="s">
        <v>199</v>
      </c>
      <c r="AI127" s="396" t="s">
        <v>164</v>
      </c>
      <c r="AJ127" s="396" t="s">
        <v>196</v>
      </c>
      <c r="AK127" s="288">
        <f>'勤務形態一覧（従来型２）'!AJ100</f>
        <v>160</v>
      </c>
      <c r="AL127" s="402">
        <f>'勤務形態一覧（従来型２）'!AR27</f>
        <v>1</v>
      </c>
    </row>
    <row r="128" spans="1:38" ht="18.75" customHeight="1">
      <c r="A128" s="1"/>
      <c r="B128" s="22"/>
      <c r="C128" s="143" t="s">
        <v>152</v>
      </c>
      <c r="D128" s="143" t="s">
        <v>79</v>
      </c>
      <c r="E128" s="400" t="s">
        <v>228</v>
      </c>
      <c r="F128" s="396" t="s">
        <v>196</v>
      </c>
      <c r="G128" s="396" t="s">
        <v>196</v>
      </c>
      <c r="H128" s="396" t="s">
        <v>197</v>
      </c>
      <c r="I128" s="396" t="s">
        <v>200</v>
      </c>
      <c r="J128" s="396" t="s">
        <v>164</v>
      </c>
      <c r="K128" s="396" t="s">
        <v>197</v>
      </c>
      <c r="L128" s="396" t="s">
        <v>196</v>
      </c>
      <c r="M128" s="396" t="s">
        <v>197</v>
      </c>
      <c r="N128" s="396" t="s">
        <v>200</v>
      </c>
      <c r="O128" s="396" t="s">
        <v>164</v>
      </c>
      <c r="P128" s="396" t="s">
        <v>164</v>
      </c>
      <c r="Q128" s="396" t="s">
        <v>197</v>
      </c>
      <c r="R128" s="396" t="s">
        <v>197</v>
      </c>
      <c r="S128" s="396" t="s">
        <v>199</v>
      </c>
      <c r="T128" s="396" t="s">
        <v>199</v>
      </c>
      <c r="U128" s="396" t="s">
        <v>164</v>
      </c>
      <c r="V128" s="396" t="s">
        <v>200</v>
      </c>
      <c r="W128" s="396" t="s">
        <v>164</v>
      </c>
      <c r="X128" s="396" t="s">
        <v>195</v>
      </c>
      <c r="Y128" s="396" t="s">
        <v>164</v>
      </c>
      <c r="Z128" s="396" t="s">
        <v>197</v>
      </c>
      <c r="AA128" s="396" t="s">
        <v>199</v>
      </c>
      <c r="AB128" s="396" t="s">
        <v>164</v>
      </c>
      <c r="AC128" s="396" t="s">
        <v>197</v>
      </c>
      <c r="AD128" s="396" t="s">
        <v>164</v>
      </c>
      <c r="AE128" s="396" t="s">
        <v>164</v>
      </c>
      <c r="AF128" s="396" t="s">
        <v>204</v>
      </c>
      <c r="AG128" s="396" t="s">
        <v>200</v>
      </c>
      <c r="AH128" s="396" t="s">
        <v>164</v>
      </c>
      <c r="AI128" s="396" t="s">
        <v>197</v>
      </c>
      <c r="AJ128" s="396" t="s">
        <v>197</v>
      </c>
      <c r="AK128" s="288">
        <f>'勤務形態一覧（従来型２）'!AJ101</f>
        <v>156</v>
      </c>
      <c r="AL128" s="402">
        <f>'勤務形態一覧（従来型２）'!AR28</f>
        <v>1</v>
      </c>
    </row>
    <row r="129" spans="1:38" ht="18.75" customHeight="1">
      <c r="A129" s="1"/>
      <c r="B129" s="22"/>
      <c r="C129" s="143" t="s">
        <v>152</v>
      </c>
      <c r="D129" s="143"/>
      <c r="E129" s="400" t="s">
        <v>229</v>
      </c>
      <c r="F129" s="396" t="s">
        <v>164</v>
      </c>
      <c r="G129" s="396" t="s">
        <v>195</v>
      </c>
      <c r="H129" s="396" t="s">
        <v>197</v>
      </c>
      <c r="I129" s="396" t="s">
        <v>197</v>
      </c>
      <c r="J129" s="396" t="s">
        <v>164</v>
      </c>
      <c r="K129" s="396" t="s">
        <v>199</v>
      </c>
      <c r="L129" s="396" t="s">
        <v>196</v>
      </c>
      <c r="M129" s="396" t="s">
        <v>197</v>
      </c>
      <c r="N129" s="396" t="s">
        <v>164</v>
      </c>
      <c r="O129" s="396" t="s">
        <v>200</v>
      </c>
      <c r="P129" s="396" t="s">
        <v>164</v>
      </c>
      <c r="Q129" s="396" t="s">
        <v>197</v>
      </c>
      <c r="R129" s="396" t="s">
        <v>197</v>
      </c>
      <c r="S129" s="396" t="s">
        <v>197</v>
      </c>
      <c r="T129" s="396" t="s">
        <v>199</v>
      </c>
      <c r="U129" s="396" t="s">
        <v>164</v>
      </c>
      <c r="V129" s="396" t="s">
        <v>195</v>
      </c>
      <c r="W129" s="396" t="s">
        <v>197</v>
      </c>
      <c r="X129" s="396" t="s">
        <v>199</v>
      </c>
      <c r="Y129" s="396" t="s">
        <v>199</v>
      </c>
      <c r="Z129" s="396" t="s">
        <v>164</v>
      </c>
      <c r="AA129" s="396" t="s">
        <v>200</v>
      </c>
      <c r="AB129" s="396" t="s">
        <v>164</v>
      </c>
      <c r="AC129" s="396" t="s">
        <v>164</v>
      </c>
      <c r="AD129" s="396" t="s">
        <v>196</v>
      </c>
      <c r="AE129" s="396" t="s">
        <v>196</v>
      </c>
      <c r="AF129" s="396" t="s">
        <v>199</v>
      </c>
      <c r="AG129" s="396" t="s">
        <v>164</v>
      </c>
      <c r="AH129" s="396" t="s">
        <v>200</v>
      </c>
      <c r="AI129" s="396" t="s">
        <v>200</v>
      </c>
      <c r="AJ129" s="396" t="s">
        <v>164</v>
      </c>
      <c r="AK129" s="288">
        <f>'勤務形態一覧（従来型２）'!AJ102</f>
        <v>168</v>
      </c>
      <c r="AL129" s="402">
        <f>'勤務形態一覧（従来型２）'!AR29</f>
        <v>1</v>
      </c>
    </row>
    <row r="130" spans="1:38" ht="18.75" customHeight="1">
      <c r="A130" s="1"/>
      <c r="B130" s="22"/>
      <c r="C130" s="143" t="s">
        <v>152</v>
      </c>
      <c r="D130" s="143" t="s">
        <v>79</v>
      </c>
      <c r="E130" s="400" t="s">
        <v>230</v>
      </c>
      <c r="F130" s="396" t="s">
        <v>199</v>
      </c>
      <c r="G130" s="396" t="s">
        <v>199</v>
      </c>
      <c r="H130" s="396" t="s">
        <v>164</v>
      </c>
      <c r="I130" s="396" t="s">
        <v>199</v>
      </c>
      <c r="J130" s="396" t="s">
        <v>196</v>
      </c>
      <c r="K130" s="396" t="s">
        <v>197</v>
      </c>
      <c r="L130" s="396" t="s">
        <v>197</v>
      </c>
      <c r="M130" s="396" t="s">
        <v>164</v>
      </c>
      <c r="N130" s="396" t="s">
        <v>200</v>
      </c>
      <c r="O130" s="396" t="s">
        <v>200</v>
      </c>
      <c r="P130" s="396" t="s">
        <v>164</v>
      </c>
      <c r="Q130" s="396" t="s">
        <v>196</v>
      </c>
      <c r="R130" s="396" t="s">
        <v>196</v>
      </c>
      <c r="S130" s="396" t="s">
        <v>164</v>
      </c>
      <c r="T130" s="396" t="s">
        <v>197</v>
      </c>
      <c r="U130" s="396" t="s">
        <v>195</v>
      </c>
      <c r="V130" s="396" t="s">
        <v>197</v>
      </c>
      <c r="W130" s="396" t="s">
        <v>164</v>
      </c>
      <c r="X130" s="396" t="s">
        <v>197</v>
      </c>
      <c r="Y130" s="396" t="s">
        <v>196</v>
      </c>
      <c r="Z130" s="396" t="s">
        <v>196</v>
      </c>
      <c r="AA130" s="396" t="s">
        <v>199</v>
      </c>
      <c r="AB130" s="396" t="s">
        <v>164</v>
      </c>
      <c r="AC130" s="396" t="s">
        <v>200</v>
      </c>
      <c r="AD130" s="396" t="s">
        <v>200</v>
      </c>
      <c r="AE130" s="396" t="s">
        <v>164</v>
      </c>
      <c r="AF130" s="396" t="s">
        <v>196</v>
      </c>
      <c r="AG130" s="396" t="s">
        <v>195</v>
      </c>
      <c r="AH130" s="396" t="s">
        <v>164</v>
      </c>
      <c r="AI130" s="396" t="s">
        <v>164</v>
      </c>
      <c r="AJ130" s="396" t="s">
        <v>197</v>
      </c>
      <c r="AK130" s="288">
        <f>'勤務形態一覧（従来型２）'!AJ103</f>
        <v>168</v>
      </c>
      <c r="AL130" s="402">
        <f>'勤務形態一覧（従来型２）'!AR30</f>
        <v>1</v>
      </c>
    </row>
    <row r="131" spans="1:38" ht="18.75" customHeight="1" thickBot="1">
      <c r="A131" s="1"/>
      <c r="B131" s="22"/>
      <c r="C131" s="158" t="s">
        <v>162</v>
      </c>
      <c r="D131" s="158"/>
      <c r="E131" s="401" t="s">
        <v>206</v>
      </c>
      <c r="F131" s="396" t="s">
        <v>164</v>
      </c>
      <c r="G131" s="396" t="s">
        <v>170</v>
      </c>
      <c r="H131" s="396" t="s">
        <v>170</v>
      </c>
      <c r="I131" s="396" t="s">
        <v>170</v>
      </c>
      <c r="J131" s="396" t="s">
        <v>164</v>
      </c>
      <c r="K131" s="396" t="s">
        <v>164</v>
      </c>
      <c r="L131" s="396" t="s">
        <v>170</v>
      </c>
      <c r="M131" s="396" t="s">
        <v>170</v>
      </c>
      <c r="N131" s="396" t="s">
        <v>170</v>
      </c>
      <c r="O131" s="396" t="s">
        <v>170</v>
      </c>
      <c r="P131" s="396" t="s">
        <v>170</v>
      </c>
      <c r="Q131" s="396" t="s">
        <v>164</v>
      </c>
      <c r="R131" s="396" t="s">
        <v>164</v>
      </c>
      <c r="S131" s="396" t="s">
        <v>164</v>
      </c>
      <c r="T131" s="396" t="s">
        <v>170</v>
      </c>
      <c r="U131" s="396" t="s">
        <v>170</v>
      </c>
      <c r="V131" s="396" t="s">
        <v>170</v>
      </c>
      <c r="W131" s="396" t="s">
        <v>170</v>
      </c>
      <c r="X131" s="396" t="s">
        <v>164</v>
      </c>
      <c r="Y131" s="396" t="s">
        <v>164</v>
      </c>
      <c r="Z131" s="396" t="s">
        <v>170</v>
      </c>
      <c r="AA131" s="396" t="s">
        <v>170</v>
      </c>
      <c r="AB131" s="396" t="s">
        <v>170</v>
      </c>
      <c r="AC131" s="396" t="s">
        <v>170</v>
      </c>
      <c r="AD131" s="396" t="s">
        <v>170</v>
      </c>
      <c r="AE131" s="396" t="s">
        <v>164</v>
      </c>
      <c r="AF131" s="396" t="s">
        <v>164</v>
      </c>
      <c r="AG131" s="396" t="s">
        <v>170</v>
      </c>
      <c r="AH131" s="396" t="s">
        <v>170</v>
      </c>
      <c r="AI131" s="396" t="s">
        <v>170</v>
      </c>
      <c r="AJ131" s="396" t="s">
        <v>170</v>
      </c>
      <c r="AK131" s="288">
        <f>'勤務形態一覧（従来型２）'!AJ104</f>
        <v>120</v>
      </c>
      <c r="AL131" s="402">
        <f>'勤務形態一覧（従来型２）'!AR31</f>
        <v>0.75</v>
      </c>
    </row>
    <row r="132" spans="1:38" ht="18.75" customHeight="1" thickBot="1">
      <c r="A132" s="1"/>
      <c r="B132" s="1186" t="s">
        <v>238</v>
      </c>
      <c r="C132" s="1187"/>
      <c r="D132" s="1187"/>
      <c r="E132" s="1187"/>
      <c r="F132" s="1187"/>
      <c r="G132" s="1187"/>
      <c r="H132" s="1187"/>
      <c r="I132" s="1187"/>
      <c r="J132" s="1187"/>
      <c r="K132" s="1187"/>
      <c r="L132" s="1187"/>
      <c r="M132" s="1187"/>
      <c r="N132" s="1187"/>
      <c r="O132" s="1187"/>
      <c r="P132" s="1187"/>
      <c r="Q132" s="1187"/>
      <c r="R132" s="1187"/>
      <c r="S132" s="1187"/>
      <c r="T132" s="1187"/>
      <c r="U132" s="1187"/>
      <c r="V132" s="1187"/>
      <c r="W132" s="1187"/>
      <c r="X132" s="1187"/>
      <c r="Y132" s="1187"/>
      <c r="Z132" s="1187"/>
      <c r="AA132" s="1187"/>
      <c r="AB132" s="1187"/>
      <c r="AC132" s="1187"/>
      <c r="AD132" s="1187"/>
      <c r="AE132" s="1187"/>
      <c r="AF132" s="1187"/>
      <c r="AG132" s="1187"/>
      <c r="AH132" s="1187"/>
      <c r="AI132" s="1187"/>
      <c r="AJ132" s="1187"/>
      <c r="AK132" s="30">
        <f>SUM(AK82:AK131)</f>
        <v>7506.5</v>
      </c>
      <c r="AL132" s="402" t="str">
        <f>'勤務形態一覧（従来型２）'!AR32</f>
        <v>h</v>
      </c>
    </row>
    <row r="133" spans="1:38" ht="18.75" customHeight="1">
      <c r="A133" s="1"/>
      <c r="B133" s="87"/>
      <c r="C133" s="87"/>
      <c r="D133" s="87"/>
      <c r="E133" s="87"/>
      <c r="F133" s="87"/>
      <c r="G133" s="87"/>
      <c r="H133" s="87"/>
      <c r="I133" s="87"/>
      <c r="J133" s="87"/>
      <c r="K133" s="87"/>
      <c r="L133" s="87"/>
      <c r="M133" s="87"/>
      <c r="N133" s="87"/>
      <c r="O133" s="87"/>
      <c r="P133" s="87"/>
      <c r="Q133" s="87"/>
      <c r="R133" s="87"/>
      <c r="S133" s="87"/>
      <c r="T133" s="87"/>
      <c r="U133" s="87"/>
      <c r="V133" s="87"/>
      <c r="W133" s="87"/>
      <c r="X133" s="87"/>
      <c r="Y133" s="87"/>
      <c r="Z133" s="87"/>
      <c r="AA133" s="87"/>
      <c r="AB133" s="87"/>
      <c r="AC133" s="87"/>
      <c r="AD133" s="87"/>
      <c r="AE133" s="87"/>
      <c r="AF133" s="87"/>
      <c r="AG133" s="87"/>
      <c r="AH133" s="87"/>
      <c r="AI133" s="87"/>
      <c r="AJ133" s="87"/>
      <c r="AK133" s="88"/>
      <c r="AL133" s="89"/>
    </row>
    <row r="134" spans="1:38" ht="15" customHeight="1">
      <c r="A134" s="1"/>
      <c r="B134" s="1099" t="s">
        <v>42</v>
      </c>
      <c r="C134" s="1099"/>
      <c r="D134" s="1099"/>
      <c r="E134" s="1099"/>
      <c r="F134" s="1099"/>
      <c r="G134" s="1099"/>
      <c r="H134" s="1099"/>
      <c r="I134" s="1099"/>
      <c r="J134" s="1099"/>
      <c r="K134" s="1099"/>
      <c r="L134" s="1099"/>
      <c r="M134" s="1099"/>
      <c r="N134" s="1099"/>
      <c r="O134" s="1099"/>
      <c r="P134" s="1099"/>
      <c r="Q134" s="1099"/>
      <c r="R134" s="90"/>
      <c r="S134" s="90"/>
      <c r="T134" s="90"/>
      <c r="U134" s="90"/>
      <c r="V134" s="90"/>
      <c r="W134" s="90"/>
      <c r="X134" s="90"/>
      <c r="Y134" s="90"/>
      <c r="Z134" s="1180" t="s">
        <v>43</v>
      </c>
      <c r="AA134" s="1180"/>
      <c r="AB134" s="1180"/>
      <c r="AC134" s="1180"/>
      <c r="AD134" s="1180"/>
      <c r="AE134" s="1180"/>
      <c r="AF134" s="1180"/>
      <c r="AG134" s="1180"/>
      <c r="AH134" s="1180"/>
      <c r="AI134" s="1180"/>
      <c r="AJ134" s="1180"/>
      <c r="AK134" s="88"/>
      <c r="AL134" s="89"/>
    </row>
    <row r="135" spans="1:38" ht="13.5" customHeight="1">
      <c r="A135" s="1"/>
      <c r="B135" s="1099"/>
      <c r="C135" s="1099"/>
      <c r="D135" s="1099"/>
      <c r="E135" s="1099"/>
      <c r="F135" s="1099"/>
      <c r="G135" s="1099"/>
      <c r="H135" s="1099"/>
      <c r="I135" s="1099"/>
      <c r="J135" s="1099"/>
      <c r="K135" s="1099"/>
      <c r="L135" s="1099"/>
      <c r="M135" s="1099"/>
      <c r="N135" s="1099"/>
      <c r="O135" s="1099"/>
      <c r="P135" s="1099"/>
      <c r="Q135" s="1099"/>
      <c r="R135" s="90"/>
      <c r="S135" s="90"/>
      <c r="T135" s="90"/>
      <c r="U135" s="90"/>
      <c r="V135" s="90"/>
      <c r="W135" s="90"/>
      <c r="X135" s="90"/>
      <c r="Y135" s="90"/>
      <c r="Z135" s="263"/>
      <c r="AA135" s="406" t="s">
        <v>165</v>
      </c>
      <c r="AB135" s="407"/>
      <c r="AC135" s="1188">
        <v>0.2916666666666667</v>
      </c>
      <c r="AD135" s="1188"/>
      <c r="AE135" s="225" t="s">
        <v>116</v>
      </c>
      <c r="AF135" s="1189">
        <v>0.65625</v>
      </c>
      <c r="AG135" s="1189"/>
      <c r="AH135" s="263"/>
      <c r="AI135" s="263"/>
      <c r="AJ135" s="263"/>
      <c r="AK135" s="88"/>
      <c r="AL135" s="89"/>
    </row>
    <row r="136" spans="1:38" ht="13.5" customHeight="1">
      <c r="A136" s="1"/>
      <c r="B136" s="1099"/>
      <c r="C136" s="1099"/>
      <c r="D136" s="1099"/>
      <c r="E136" s="1099"/>
      <c r="F136" s="1099"/>
      <c r="G136" s="1099"/>
      <c r="H136" s="1099"/>
      <c r="I136" s="1099"/>
      <c r="J136" s="1099"/>
      <c r="K136" s="1099"/>
      <c r="L136" s="1099"/>
      <c r="M136" s="1099"/>
      <c r="N136" s="1099"/>
      <c r="O136" s="1099"/>
      <c r="P136" s="1099"/>
      <c r="Q136" s="1099"/>
      <c r="R136" s="90"/>
      <c r="S136" s="90"/>
      <c r="T136" s="90"/>
      <c r="U136" s="90"/>
      <c r="V136" s="90"/>
      <c r="W136" s="90"/>
      <c r="X136" s="90"/>
      <c r="Y136" s="90"/>
      <c r="Z136" s="263"/>
      <c r="AA136" s="406" t="s">
        <v>168</v>
      </c>
      <c r="AB136" s="407"/>
      <c r="AC136" s="1188">
        <v>0.3541666666666667</v>
      </c>
      <c r="AD136" s="1188"/>
      <c r="AE136" s="225" t="s">
        <v>116</v>
      </c>
      <c r="AF136" s="1189">
        <v>0.71875</v>
      </c>
      <c r="AG136" s="1189"/>
      <c r="AH136" s="263"/>
      <c r="AI136" s="263"/>
      <c r="AJ136" s="263"/>
      <c r="AK136" s="88"/>
      <c r="AL136" s="89"/>
    </row>
    <row r="137" spans="1:38" ht="13.5" customHeight="1">
      <c r="A137" s="1"/>
      <c r="B137" s="1099"/>
      <c r="C137" s="1099"/>
      <c r="D137" s="1099"/>
      <c r="E137" s="1099"/>
      <c r="F137" s="1099"/>
      <c r="G137" s="1099"/>
      <c r="H137" s="1099"/>
      <c r="I137" s="1099"/>
      <c r="J137" s="1099"/>
      <c r="K137" s="1099"/>
      <c r="L137" s="1099"/>
      <c r="M137" s="1099"/>
      <c r="N137" s="1099"/>
      <c r="O137" s="1099"/>
      <c r="P137" s="1099"/>
      <c r="Q137" s="1099"/>
      <c r="R137" s="90"/>
      <c r="S137" s="90"/>
      <c r="T137" s="90"/>
      <c r="U137" s="90"/>
      <c r="V137" s="90"/>
      <c r="W137" s="90"/>
      <c r="X137" s="90"/>
      <c r="Y137" s="90"/>
      <c r="Z137" s="263"/>
      <c r="AA137" s="406" t="s">
        <v>166</v>
      </c>
      <c r="AB137" s="407"/>
      <c r="AC137" s="1188">
        <v>0.4583333333333333</v>
      </c>
      <c r="AD137" s="1188"/>
      <c r="AE137" s="225" t="s">
        <v>116</v>
      </c>
      <c r="AF137" s="1189">
        <v>0.8229166666666666</v>
      </c>
      <c r="AG137" s="1189"/>
      <c r="AH137" s="263"/>
      <c r="AI137" s="263"/>
      <c r="AJ137" s="263"/>
      <c r="AK137" s="88"/>
      <c r="AL137" s="89"/>
    </row>
    <row r="138" spans="1:38" ht="13.5" customHeight="1">
      <c r="A138" s="1"/>
      <c r="B138" s="1099"/>
      <c r="C138" s="1099"/>
      <c r="D138" s="1099"/>
      <c r="E138" s="1099"/>
      <c r="F138" s="1099"/>
      <c r="G138" s="1099"/>
      <c r="H138" s="1099"/>
      <c r="I138" s="1099"/>
      <c r="J138" s="1099"/>
      <c r="K138" s="1099"/>
      <c r="L138" s="1099"/>
      <c r="M138" s="1099"/>
      <c r="N138" s="1099"/>
      <c r="O138" s="1099"/>
      <c r="P138" s="1099"/>
      <c r="Q138" s="1099"/>
      <c r="R138" s="90"/>
      <c r="S138" s="90"/>
      <c r="T138" s="90"/>
      <c r="U138" s="90"/>
      <c r="V138" s="90"/>
      <c r="W138" s="90"/>
      <c r="X138" s="90"/>
      <c r="Y138" s="90"/>
      <c r="Z138" s="263"/>
      <c r="AA138" s="406" t="s">
        <v>167</v>
      </c>
      <c r="AB138" s="407"/>
      <c r="AC138" s="1188">
        <v>0.6458333333333334</v>
      </c>
      <c r="AD138" s="1188"/>
      <c r="AE138" s="225" t="s">
        <v>116</v>
      </c>
      <c r="AF138" s="1189">
        <v>0.010416666666666666</v>
      </c>
      <c r="AG138" s="1189"/>
      <c r="AH138" s="263"/>
      <c r="AI138" s="263"/>
      <c r="AJ138" s="263"/>
      <c r="AK138" s="88"/>
      <c r="AL138" s="89"/>
    </row>
    <row r="139" spans="1:38" ht="13.5" customHeight="1">
      <c r="A139" s="1"/>
      <c r="B139" s="1099"/>
      <c r="C139" s="1099"/>
      <c r="D139" s="1099"/>
      <c r="E139" s="1099"/>
      <c r="F139" s="1099"/>
      <c r="G139" s="1099"/>
      <c r="H139" s="1099"/>
      <c r="I139" s="1099"/>
      <c r="J139" s="1099"/>
      <c r="K139" s="1099"/>
      <c r="L139" s="1099"/>
      <c r="M139" s="1099"/>
      <c r="N139" s="1099"/>
      <c r="O139" s="1099"/>
      <c r="P139" s="1099"/>
      <c r="Q139" s="1099"/>
      <c r="R139" s="90"/>
      <c r="S139" s="90"/>
      <c r="T139" s="90"/>
      <c r="U139" s="90"/>
      <c r="V139" s="90"/>
      <c r="W139" s="90"/>
      <c r="X139" s="90"/>
      <c r="Y139" s="90"/>
      <c r="Z139" s="263"/>
      <c r="AA139" s="406" t="s">
        <v>169</v>
      </c>
      <c r="AB139" s="407"/>
      <c r="AC139" s="1188">
        <v>0</v>
      </c>
      <c r="AD139" s="1188"/>
      <c r="AE139" s="225" t="s">
        <v>116</v>
      </c>
      <c r="AF139" s="1189">
        <v>0.3645833333333333</v>
      </c>
      <c r="AG139" s="1189"/>
      <c r="AH139" s="263"/>
      <c r="AI139" s="263"/>
      <c r="AJ139" s="263"/>
      <c r="AK139" s="88"/>
      <c r="AL139" s="89"/>
    </row>
    <row r="140" spans="1:38" ht="13.5" customHeight="1">
      <c r="A140" s="1"/>
      <c r="B140" s="1099"/>
      <c r="C140" s="1099"/>
      <c r="D140" s="1099"/>
      <c r="E140" s="1099"/>
      <c r="F140" s="1099"/>
      <c r="G140" s="1099"/>
      <c r="H140" s="1099"/>
      <c r="I140" s="1099"/>
      <c r="J140" s="1099"/>
      <c r="K140" s="1099"/>
      <c r="L140" s="1099"/>
      <c r="M140" s="1099"/>
      <c r="N140" s="1099"/>
      <c r="O140" s="1099"/>
      <c r="P140" s="1099"/>
      <c r="Q140" s="1099"/>
      <c r="R140" s="90"/>
      <c r="S140" s="90"/>
      <c r="T140" s="90"/>
      <c r="U140" s="90"/>
      <c r="V140" s="90"/>
      <c r="W140" s="90"/>
      <c r="X140" s="90"/>
      <c r="Y140" s="90"/>
      <c r="Z140" s="263"/>
      <c r="AA140" s="406" t="s">
        <v>203</v>
      </c>
      <c r="AB140" s="407"/>
      <c r="AC140" s="1188">
        <v>0.5416666666666666</v>
      </c>
      <c r="AD140" s="1188"/>
      <c r="AE140" s="225" t="s">
        <v>116</v>
      </c>
      <c r="AF140" s="1189">
        <v>0.90625</v>
      </c>
      <c r="AG140" s="1189"/>
      <c r="AH140" s="263"/>
      <c r="AI140" s="263"/>
      <c r="AJ140" s="263"/>
      <c r="AK140" s="88"/>
      <c r="AL140" s="89"/>
    </row>
    <row r="141" spans="1:38" ht="13.5" customHeight="1">
      <c r="A141" s="1"/>
      <c r="B141" s="1099"/>
      <c r="C141" s="1099"/>
      <c r="D141" s="1099"/>
      <c r="E141" s="1099"/>
      <c r="F141" s="1099"/>
      <c r="G141" s="1099"/>
      <c r="H141" s="1099"/>
      <c r="I141" s="1099"/>
      <c r="J141" s="1099"/>
      <c r="K141" s="1099"/>
      <c r="L141" s="1099"/>
      <c r="M141" s="1099"/>
      <c r="N141" s="1099"/>
      <c r="O141" s="1099"/>
      <c r="P141" s="1099"/>
      <c r="Q141" s="1099"/>
      <c r="R141" s="90"/>
      <c r="S141" s="90"/>
      <c r="T141" s="90"/>
      <c r="U141" s="90"/>
      <c r="V141" s="90"/>
      <c r="W141" s="90"/>
      <c r="X141" s="90"/>
      <c r="Y141" s="90"/>
      <c r="Z141" s="263"/>
      <c r="AA141" s="406" t="s">
        <v>171</v>
      </c>
      <c r="AB141" s="407"/>
      <c r="AC141" s="1188">
        <v>0.3125</v>
      </c>
      <c r="AD141" s="1188"/>
      <c r="AE141" s="225" t="s">
        <v>116</v>
      </c>
      <c r="AF141" s="1189">
        <v>0.5</v>
      </c>
      <c r="AG141" s="1189"/>
      <c r="AH141" s="263"/>
      <c r="AI141" s="263"/>
      <c r="AJ141" s="263"/>
      <c r="AK141" s="88"/>
      <c r="AL141" s="89"/>
    </row>
    <row r="142" spans="1:38" ht="13.5" customHeight="1">
      <c r="A142" s="1"/>
      <c r="B142" s="1099"/>
      <c r="C142" s="1099"/>
      <c r="D142" s="1099"/>
      <c r="E142" s="1099"/>
      <c r="F142" s="1099"/>
      <c r="G142" s="1099"/>
      <c r="H142" s="1099"/>
      <c r="I142" s="1099"/>
      <c r="J142" s="1099"/>
      <c r="K142" s="1099"/>
      <c r="L142" s="1099"/>
      <c r="M142" s="1099"/>
      <c r="N142" s="1099"/>
      <c r="O142" s="1099"/>
      <c r="P142" s="1099"/>
      <c r="Q142" s="1099"/>
      <c r="R142" s="90"/>
      <c r="S142" s="90"/>
      <c r="T142" s="90"/>
      <c r="U142" s="90"/>
      <c r="V142" s="90"/>
      <c r="W142" s="90"/>
      <c r="X142" s="90"/>
      <c r="Y142" s="90"/>
      <c r="Z142" s="263"/>
      <c r="AA142" s="406" t="s">
        <v>152</v>
      </c>
      <c r="AB142" s="407"/>
      <c r="AC142" s="1188">
        <v>0.3541666666666667</v>
      </c>
      <c r="AD142" s="1188"/>
      <c r="AE142" s="225" t="s">
        <v>116</v>
      </c>
      <c r="AF142" s="1189">
        <v>0.5833333333333334</v>
      </c>
      <c r="AG142" s="1189"/>
      <c r="AH142" s="263"/>
      <c r="AI142" s="263"/>
      <c r="AJ142" s="263"/>
      <c r="AK142" s="88"/>
      <c r="AL142" s="89"/>
    </row>
    <row r="143" spans="1:38" ht="13.5" customHeight="1">
      <c r="A143" s="1"/>
      <c r="B143" s="1099"/>
      <c r="C143" s="1099"/>
      <c r="D143" s="1099"/>
      <c r="E143" s="1099"/>
      <c r="F143" s="1099"/>
      <c r="G143" s="1099"/>
      <c r="H143" s="1099"/>
      <c r="I143" s="1099"/>
      <c r="J143" s="1099"/>
      <c r="K143" s="1099"/>
      <c r="L143" s="1099"/>
      <c r="M143" s="1099"/>
      <c r="N143" s="1099"/>
      <c r="O143" s="1099"/>
      <c r="P143" s="1099"/>
      <c r="Q143" s="1099"/>
      <c r="R143" s="90"/>
      <c r="S143" s="90"/>
      <c r="T143" s="90"/>
      <c r="U143" s="90"/>
      <c r="V143" s="90"/>
      <c r="W143" s="90"/>
      <c r="X143" s="90"/>
      <c r="Y143" s="90"/>
      <c r="Z143" s="403"/>
      <c r="AA143" s="406" t="s">
        <v>162</v>
      </c>
      <c r="AB143" s="408"/>
      <c r="AC143" s="1188">
        <v>0.3541666666666667</v>
      </c>
      <c r="AD143" s="1188"/>
      <c r="AE143" s="225" t="s">
        <v>116</v>
      </c>
      <c r="AF143" s="1189">
        <v>0.6354166666666666</v>
      </c>
      <c r="AG143" s="1189"/>
      <c r="AH143" s="403"/>
      <c r="AI143" s="403"/>
      <c r="AJ143" s="403"/>
      <c r="AK143" s="88"/>
      <c r="AL143" s="89"/>
    </row>
    <row r="144" spans="1:38" ht="13.5" customHeight="1">
      <c r="A144" s="1"/>
      <c r="B144" s="1099"/>
      <c r="C144" s="1099"/>
      <c r="D144" s="1099"/>
      <c r="E144" s="1099"/>
      <c r="F144" s="1099"/>
      <c r="G144" s="1099"/>
      <c r="H144" s="1099"/>
      <c r="I144" s="1099"/>
      <c r="J144" s="1099"/>
      <c r="K144" s="1099"/>
      <c r="L144" s="1099"/>
      <c r="M144" s="1099"/>
      <c r="N144" s="1099"/>
      <c r="O144" s="1099"/>
      <c r="P144" s="1099"/>
      <c r="Q144" s="1099"/>
      <c r="R144" s="90"/>
      <c r="S144" s="90"/>
      <c r="T144" s="90"/>
      <c r="U144" s="90"/>
      <c r="V144" s="90"/>
      <c r="W144" s="90"/>
      <c r="X144" s="90"/>
      <c r="Y144" s="90"/>
      <c r="Z144" s="403"/>
      <c r="AA144" s="406" t="s">
        <v>205</v>
      </c>
      <c r="AB144" s="408"/>
      <c r="AC144" s="1188">
        <v>0.5520833333333334</v>
      </c>
      <c r="AD144" s="1188"/>
      <c r="AE144" s="225" t="s">
        <v>116</v>
      </c>
      <c r="AF144" s="1189">
        <v>0.71875</v>
      </c>
      <c r="AG144" s="1189"/>
      <c r="AH144" s="403"/>
      <c r="AI144" s="403"/>
      <c r="AJ144" s="403"/>
      <c r="AK144" s="88"/>
      <c r="AL144" s="89"/>
    </row>
    <row r="145" spans="1:38" ht="13.5" customHeight="1">
      <c r="A145" s="1"/>
      <c r="B145" s="1099"/>
      <c r="C145" s="1099"/>
      <c r="D145" s="1099"/>
      <c r="E145" s="1099"/>
      <c r="F145" s="1099"/>
      <c r="G145" s="1099"/>
      <c r="H145" s="1099"/>
      <c r="I145" s="1099"/>
      <c r="J145" s="1099"/>
      <c r="K145" s="1099"/>
      <c r="L145" s="1099"/>
      <c r="M145" s="1099"/>
      <c r="N145" s="1099"/>
      <c r="O145" s="1099"/>
      <c r="P145" s="1099"/>
      <c r="Q145" s="1099"/>
      <c r="R145" s="90"/>
      <c r="S145" s="90"/>
      <c r="T145" s="90"/>
      <c r="U145" s="90"/>
      <c r="V145" s="90"/>
      <c r="W145" s="90"/>
      <c r="X145" s="90"/>
      <c r="Y145" s="90"/>
      <c r="Z145" s="403"/>
      <c r="AA145" s="406" t="s">
        <v>106</v>
      </c>
      <c r="AB145" s="408"/>
      <c r="AC145" s="408"/>
      <c r="AD145" s="408"/>
      <c r="AE145" s="408"/>
      <c r="AF145" s="408"/>
      <c r="AG145" s="408"/>
      <c r="AH145" s="403"/>
      <c r="AI145" s="403"/>
      <c r="AJ145" s="403"/>
      <c r="AK145" s="88"/>
      <c r="AL145" s="89"/>
    </row>
    <row r="146" spans="1:38" ht="13.5" customHeight="1">
      <c r="A146" s="1"/>
      <c r="B146" s="1099"/>
      <c r="C146" s="1099"/>
      <c r="D146" s="1099"/>
      <c r="E146" s="1099"/>
      <c r="F146" s="1099"/>
      <c r="G146" s="1099"/>
      <c r="H146" s="1099"/>
      <c r="I146" s="1099"/>
      <c r="J146" s="1099"/>
      <c r="K146" s="1099"/>
      <c r="L146" s="1099"/>
      <c r="M146" s="1099"/>
      <c r="N146" s="1099"/>
      <c r="O146" s="1099"/>
      <c r="P146" s="1099"/>
      <c r="Q146" s="1099"/>
      <c r="R146" s="90"/>
      <c r="S146" s="90"/>
      <c r="T146" s="90"/>
      <c r="U146" s="90"/>
      <c r="V146" s="90"/>
      <c r="W146" s="90"/>
      <c r="X146" s="90"/>
      <c r="Y146" s="90"/>
      <c r="Z146" s="403"/>
      <c r="AA146" s="406" t="s">
        <v>190</v>
      </c>
      <c r="AB146" s="408"/>
      <c r="AC146" s="408"/>
      <c r="AD146" s="408"/>
      <c r="AE146" s="408"/>
      <c r="AF146" s="408"/>
      <c r="AG146" s="408"/>
      <c r="AH146" s="403"/>
      <c r="AI146" s="403"/>
      <c r="AJ146" s="403"/>
      <c r="AK146" s="88"/>
      <c r="AL146" s="89"/>
    </row>
    <row r="147" spans="1:38" ht="13.5" customHeight="1">
      <c r="A147" s="1"/>
      <c r="B147" s="262"/>
      <c r="C147" s="262"/>
      <c r="D147" s="262"/>
      <c r="E147" s="262"/>
      <c r="F147" s="262"/>
      <c r="G147" s="262"/>
      <c r="H147" s="262"/>
      <c r="I147" s="262"/>
      <c r="J147" s="262"/>
      <c r="K147" s="262"/>
      <c r="L147" s="262"/>
      <c r="M147" s="262"/>
      <c r="N147" s="262"/>
      <c r="O147" s="262"/>
      <c r="P147" s="262"/>
      <c r="Q147" s="262"/>
      <c r="R147" s="90"/>
      <c r="S147" s="90"/>
      <c r="T147" s="90"/>
      <c r="U147" s="90"/>
      <c r="V147" s="90"/>
      <c r="W147" s="90"/>
      <c r="X147" s="90"/>
      <c r="Y147" s="90"/>
      <c r="Z147" s="263"/>
      <c r="AA147" s="406" t="s">
        <v>320</v>
      </c>
      <c r="AB147" s="407"/>
      <c r="AC147" s="1188">
        <v>0.3541666666666667</v>
      </c>
      <c r="AD147" s="1188"/>
      <c r="AE147" s="225" t="s">
        <v>116</v>
      </c>
      <c r="AF147" s="1189">
        <v>0.71875</v>
      </c>
      <c r="AG147" s="1189"/>
      <c r="AH147" s="263"/>
      <c r="AI147" s="263"/>
      <c r="AJ147" s="263"/>
      <c r="AK147" s="88"/>
      <c r="AL147" s="89"/>
    </row>
    <row r="148" spans="1:38" ht="18.75" customHeight="1">
      <c r="A148" s="1"/>
      <c r="B148" s="2" t="s">
        <v>0</v>
      </c>
      <c r="C148" s="3"/>
      <c r="D148" s="3"/>
      <c r="E148" s="3"/>
      <c r="F148" s="3"/>
      <c r="G148" s="3"/>
      <c r="H148" s="3"/>
      <c r="I148" s="3"/>
      <c r="J148" s="1"/>
      <c r="L148" s="3" t="s">
        <v>1</v>
      </c>
      <c r="M148" s="3">
        <v>26</v>
      </c>
      <c r="N148" s="3" t="s">
        <v>2</v>
      </c>
      <c r="O148" s="5">
        <v>3</v>
      </c>
      <c r="P148" s="3" t="s">
        <v>3</v>
      </c>
      <c r="Q148" s="3"/>
      <c r="S148" s="4" t="s">
        <v>4</v>
      </c>
      <c r="T148" s="3"/>
      <c r="U148" s="3"/>
      <c r="V148" s="3"/>
      <c r="W148" s="3"/>
      <c r="X148" s="3"/>
      <c r="Y148" s="1181" t="s">
        <v>5</v>
      </c>
      <c r="Z148" s="1182"/>
      <c r="AA148" s="1182"/>
      <c r="AB148" s="1182"/>
      <c r="AC148" s="1182"/>
      <c r="AD148" s="1182"/>
      <c r="AE148" s="1182"/>
      <c r="AF148" s="1182"/>
      <c r="AG148" s="1182"/>
      <c r="AH148" s="1182"/>
      <c r="AI148" s="1182"/>
      <c r="AJ148" s="1182"/>
      <c r="AK148" s="1182"/>
      <c r="AL148" s="4" t="s">
        <v>6</v>
      </c>
    </row>
    <row r="149" spans="1:38" ht="18.75" customHeight="1">
      <c r="A149" s="1"/>
      <c r="B149" s="2"/>
      <c r="C149" s="6"/>
      <c r="D149" s="6"/>
      <c r="E149" s="3"/>
      <c r="F149" s="4" t="s">
        <v>7</v>
      </c>
      <c r="G149" s="3"/>
      <c r="H149" s="3"/>
      <c r="I149" s="3"/>
      <c r="J149" s="3"/>
      <c r="K149" s="1102">
        <v>3170100220</v>
      </c>
      <c r="L149" s="1102"/>
      <c r="M149" s="1102"/>
      <c r="N149" s="1102"/>
      <c r="O149" s="1102"/>
      <c r="P149" s="1102"/>
      <c r="Q149" s="1"/>
      <c r="S149" s="4" t="s">
        <v>38</v>
      </c>
      <c r="T149" s="3"/>
      <c r="U149" s="3"/>
      <c r="V149" s="3"/>
      <c r="W149" s="1102" t="s">
        <v>233</v>
      </c>
      <c r="X149" s="1102"/>
      <c r="Y149" s="1102"/>
      <c r="Z149" s="1102"/>
      <c r="AA149" s="1102"/>
      <c r="AB149" s="1102"/>
      <c r="AC149" s="1102"/>
      <c r="AD149" s="1102"/>
      <c r="AE149" s="1102"/>
      <c r="AF149" s="1102"/>
      <c r="AG149" s="1102"/>
      <c r="AH149" s="1102"/>
      <c r="AI149" s="1102"/>
      <c r="AJ149" s="1102"/>
      <c r="AK149" s="3"/>
      <c r="AL149" s="4" t="s">
        <v>6</v>
      </c>
    </row>
    <row r="150" spans="1:38" ht="18.75" customHeight="1" thickBot="1">
      <c r="A150" s="1"/>
      <c r="B150" s="1183" t="s">
        <v>322</v>
      </c>
      <c r="C150" s="1183"/>
      <c r="D150" s="1183"/>
      <c r="E150" s="3"/>
      <c r="F150" s="3"/>
      <c r="G150" s="3"/>
      <c r="H150" s="3"/>
      <c r="I150" s="3"/>
      <c r="J150" s="3"/>
      <c r="K150" s="3"/>
      <c r="L150" s="3"/>
      <c r="M150" s="3"/>
      <c r="N150" s="3"/>
      <c r="O150" s="3"/>
      <c r="P150" s="3"/>
      <c r="Q150" s="1"/>
      <c r="S150" s="4"/>
      <c r="T150" s="3"/>
      <c r="U150" s="3"/>
      <c r="V150" s="3"/>
      <c r="W150" s="3"/>
      <c r="X150" s="3"/>
      <c r="Y150" s="3"/>
      <c r="Z150" s="3"/>
      <c r="AA150" s="3"/>
      <c r="AB150" s="3"/>
      <c r="AC150" s="3"/>
      <c r="AD150" s="3"/>
      <c r="AE150" s="3"/>
      <c r="AF150" s="3"/>
      <c r="AG150" s="3"/>
      <c r="AH150" s="3"/>
      <c r="AI150" s="3"/>
      <c r="AJ150" s="3"/>
      <c r="AK150" s="3"/>
      <c r="AL150" s="3"/>
    </row>
    <row r="151" spans="1:38" ht="18.75" customHeight="1">
      <c r="A151" s="1"/>
      <c r="B151" s="7" t="s">
        <v>8</v>
      </c>
      <c r="C151" s="8" t="s">
        <v>9</v>
      </c>
      <c r="D151" s="9" t="s">
        <v>10</v>
      </c>
      <c r="E151" s="10" t="s">
        <v>11</v>
      </c>
      <c r="F151" s="11">
        <v>1</v>
      </c>
      <c r="G151" s="12">
        <v>2</v>
      </c>
      <c r="H151" s="12">
        <v>3</v>
      </c>
      <c r="I151" s="12">
        <v>4</v>
      </c>
      <c r="J151" s="12">
        <v>5</v>
      </c>
      <c r="K151" s="12">
        <v>6</v>
      </c>
      <c r="L151" s="12">
        <v>7</v>
      </c>
      <c r="M151" s="12">
        <v>8</v>
      </c>
      <c r="N151" s="12">
        <v>9</v>
      </c>
      <c r="O151" s="12">
        <v>10</v>
      </c>
      <c r="P151" s="12">
        <v>11</v>
      </c>
      <c r="Q151" s="12">
        <v>12</v>
      </c>
      <c r="R151" s="12">
        <v>13</v>
      </c>
      <c r="S151" s="12">
        <v>14</v>
      </c>
      <c r="T151" s="12">
        <v>15</v>
      </c>
      <c r="U151" s="12">
        <v>16</v>
      </c>
      <c r="V151" s="12">
        <v>17</v>
      </c>
      <c r="W151" s="12">
        <v>18</v>
      </c>
      <c r="X151" s="12">
        <v>19</v>
      </c>
      <c r="Y151" s="12">
        <v>20</v>
      </c>
      <c r="Z151" s="12">
        <v>21</v>
      </c>
      <c r="AA151" s="12">
        <v>22</v>
      </c>
      <c r="AB151" s="12">
        <v>23</v>
      </c>
      <c r="AC151" s="12">
        <v>24</v>
      </c>
      <c r="AD151" s="12">
        <v>25</v>
      </c>
      <c r="AE151" s="12">
        <v>26</v>
      </c>
      <c r="AF151" s="12">
        <v>27</v>
      </c>
      <c r="AG151" s="12">
        <v>28</v>
      </c>
      <c r="AH151" s="12">
        <v>29</v>
      </c>
      <c r="AI151" s="12">
        <v>30</v>
      </c>
      <c r="AJ151" s="13">
        <v>31</v>
      </c>
      <c r="AK151" s="282" t="s">
        <v>236</v>
      </c>
      <c r="AL151" s="1184" t="s">
        <v>13</v>
      </c>
    </row>
    <row r="152" spans="1:38" ht="18.75" customHeight="1" thickBot="1">
      <c r="A152" s="1"/>
      <c r="B152" s="14"/>
      <c r="C152" s="278" t="s">
        <v>14</v>
      </c>
      <c r="D152" s="16"/>
      <c r="E152" s="17"/>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9"/>
      <c r="AK152" s="274" t="s">
        <v>15</v>
      </c>
      <c r="AL152" s="1185"/>
    </row>
    <row r="153" spans="1:38" ht="18.75" customHeight="1">
      <c r="A153" s="1"/>
      <c r="B153" s="22" t="s">
        <v>41</v>
      </c>
      <c r="C153" s="277" t="s">
        <v>201</v>
      </c>
      <c r="D153" s="276" t="s">
        <v>79</v>
      </c>
      <c r="E153" s="81" t="s">
        <v>153</v>
      </c>
      <c r="F153" s="242" t="s">
        <v>177</v>
      </c>
      <c r="G153" s="242" t="s">
        <v>177</v>
      </c>
      <c r="H153" s="242" t="s">
        <v>182</v>
      </c>
      <c r="I153" s="242" t="s">
        <v>182</v>
      </c>
      <c r="J153" s="242" t="s">
        <v>183</v>
      </c>
      <c r="K153" s="242" t="s">
        <v>183</v>
      </c>
      <c r="L153" s="242" t="s">
        <v>182</v>
      </c>
      <c r="M153" s="242" t="s">
        <v>183</v>
      </c>
      <c r="N153" s="242" t="s">
        <v>181</v>
      </c>
      <c r="O153" s="242" t="s">
        <v>181</v>
      </c>
      <c r="P153" s="242" t="s">
        <v>180</v>
      </c>
      <c r="Q153" s="242" t="s">
        <v>183</v>
      </c>
      <c r="R153" s="242" t="s">
        <v>179</v>
      </c>
      <c r="S153" s="242" t="s">
        <v>177</v>
      </c>
      <c r="T153" s="242" t="s">
        <v>177</v>
      </c>
      <c r="U153" s="242" t="s">
        <v>183</v>
      </c>
      <c r="V153" s="242" t="s">
        <v>180</v>
      </c>
      <c r="W153" s="242" t="s">
        <v>180</v>
      </c>
      <c r="X153" s="242" t="s">
        <v>180</v>
      </c>
      <c r="Y153" s="242" t="s">
        <v>183</v>
      </c>
      <c r="Z153" s="242" t="s">
        <v>177</v>
      </c>
      <c r="AA153" s="242" t="s">
        <v>183</v>
      </c>
      <c r="AB153" s="242" t="s">
        <v>183</v>
      </c>
      <c r="AC153" s="242" t="s">
        <v>172</v>
      </c>
      <c r="AD153" s="242" t="s">
        <v>181</v>
      </c>
      <c r="AE153" s="242" t="s">
        <v>183</v>
      </c>
      <c r="AF153" s="242" t="s">
        <v>177</v>
      </c>
      <c r="AG153" s="242" t="s">
        <v>182</v>
      </c>
      <c r="AH153" s="242" t="s">
        <v>177</v>
      </c>
      <c r="AI153" s="242" t="s">
        <v>182</v>
      </c>
      <c r="AJ153" s="243" t="s">
        <v>183</v>
      </c>
      <c r="AK153" s="86">
        <f>'勤務形態一覧（ユニット型）'!AJ68</f>
        <v>152</v>
      </c>
      <c r="AL153" s="395">
        <f>'勤務形態一覧（ユニット型）'!AW7</f>
        <v>1</v>
      </c>
    </row>
    <row r="154" spans="1:38" ht="18.75" customHeight="1">
      <c r="A154" s="1"/>
      <c r="B154" s="22"/>
      <c r="C154" s="275" t="s">
        <v>201</v>
      </c>
      <c r="D154" s="276" t="s">
        <v>79</v>
      </c>
      <c r="E154" s="83" t="s">
        <v>154</v>
      </c>
      <c r="F154" s="242" t="s">
        <v>183</v>
      </c>
      <c r="G154" s="242" t="s">
        <v>172</v>
      </c>
      <c r="H154" s="242" t="s">
        <v>177</v>
      </c>
      <c r="I154" s="242" t="s">
        <v>177</v>
      </c>
      <c r="J154" s="242" t="s">
        <v>177</v>
      </c>
      <c r="K154" s="242" t="s">
        <v>181</v>
      </c>
      <c r="L154" s="242" t="s">
        <v>183</v>
      </c>
      <c r="M154" s="242" t="s">
        <v>177</v>
      </c>
      <c r="N154" s="242" t="s">
        <v>172</v>
      </c>
      <c r="O154" s="242" t="s">
        <v>183</v>
      </c>
      <c r="P154" s="242" t="s">
        <v>177</v>
      </c>
      <c r="Q154" s="242" t="s">
        <v>180</v>
      </c>
      <c r="R154" s="242" t="s">
        <v>180</v>
      </c>
      <c r="S154" s="242" t="s">
        <v>183</v>
      </c>
      <c r="T154" s="242" t="s">
        <v>181</v>
      </c>
      <c r="U154" s="242" t="s">
        <v>183</v>
      </c>
      <c r="V154" s="242" t="s">
        <v>177</v>
      </c>
      <c r="W154" s="242" t="s">
        <v>177</v>
      </c>
      <c r="X154" s="242" t="s">
        <v>183</v>
      </c>
      <c r="Y154" s="242" t="s">
        <v>180</v>
      </c>
      <c r="Z154" s="242" t="s">
        <v>180</v>
      </c>
      <c r="AA154" s="242" t="s">
        <v>179</v>
      </c>
      <c r="AB154" s="242" t="s">
        <v>172</v>
      </c>
      <c r="AC154" s="242" t="s">
        <v>180</v>
      </c>
      <c r="AD154" s="242" t="s">
        <v>183</v>
      </c>
      <c r="AE154" s="242" t="s">
        <v>183</v>
      </c>
      <c r="AF154" s="242" t="s">
        <v>177</v>
      </c>
      <c r="AG154" s="242" t="s">
        <v>181</v>
      </c>
      <c r="AH154" s="242" t="s">
        <v>181</v>
      </c>
      <c r="AI154" s="242" t="s">
        <v>183</v>
      </c>
      <c r="AJ154" s="243" t="s">
        <v>196</v>
      </c>
      <c r="AK154" s="86">
        <f>'勤務形態一覧（ユニット型）'!AJ69</f>
        <v>152</v>
      </c>
      <c r="AL154" s="395">
        <f>'勤務形態一覧（ユニット型）'!AW8</f>
        <v>1</v>
      </c>
    </row>
    <row r="155" spans="1:38" ht="18.75" customHeight="1">
      <c r="A155" s="1"/>
      <c r="B155" s="22"/>
      <c r="C155" s="275" t="s">
        <v>201</v>
      </c>
      <c r="D155" s="276" t="s">
        <v>79</v>
      </c>
      <c r="E155" s="83" t="s">
        <v>155</v>
      </c>
      <c r="F155" s="242" t="s">
        <v>179</v>
      </c>
      <c r="G155" s="242" t="s">
        <v>183</v>
      </c>
      <c r="H155" s="242" t="s">
        <v>181</v>
      </c>
      <c r="I155" s="242" t="s">
        <v>183</v>
      </c>
      <c r="J155" s="242" t="s">
        <v>178</v>
      </c>
      <c r="K155" s="242" t="s">
        <v>177</v>
      </c>
      <c r="L155" s="242" t="s">
        <v>181</v>
      </c>
      <c r="M155" s="244" t="s">
        <v>183</v>
      </c>
      <c r="N155" s="242" t="s">
        <v>177</v>
      </c>
      <c r="O155" s="242" t="s">
        <v>177</v>
      </c>
      <c r="P155" s="242" t="s">
        <v>181</v>
      </c>
      <c r="Q155" s="242" t="s">
        <v>183</v>
      </c>
      <c r="R155" s="242" t="s">
        <v>181</v>
      </c>
      <c r="S155" s="242" t="s">
        <v>183</v>
      </c>
      <c r="T155" s="244" t="s">
        <v>180</v>
      </c>
      <c r="U155" s="242" t="s">
        <v>180</v>
      </c>
      <c r="V155" s="242" t="s">
        <v>183</v>
      </c>
      <c r="W155" s="242" t="s">
        <v>177</v>
      </c>
      <c r="X155" s="242" t="s">
        <v>181</v>
      </c>
      <c r="Y155" s="242" t="s">
        <v>181</v>
      </c>
      <c r="Z155" s="242" t="s">
        <v>183</v>
      </c>
      <c r="AA155" s="244" t="s">
        <v>180</v>
      </c>
      <c r="AB155" s="242" t="s">
        <v>180</v>
      </c>
      <c r="AC155" s="242" t="s">
        <v>183</v>
      </c>
      <c r="AD155" s="242" t="s">
        <v>177</v>
      </c>
      <c r="AE155" s="242" t="s">
        <v>177</v>
      </c>
      <c r="AF155" s="242" t="s">
        <v>179</v>
      </c>
      <c r="AG155" s="242" t="s">
        <v>177</v>
      </c>
      <c r="AH155" s="242" t="s">
        <v>183</v>
      </c>
      <c r="AI155" s="242" t="s">
        <v>180</v>
      </c>
      <c r="AJ155" s="243" t="s">
        <v>177</v>
      </c>
      <c r="AK155" s="86">
        <f>'勤務形態一覧（ユニット型）'!AJ70</f>
        <v>148</v>
      </c>
      <c r="AL155" s="395">
        <f>'勤務形態一覧（ユニット型）'!AW9</f>
        <v>1</v>
      </c>
    </row>
    <row r="156" spans="1:38" ht="18.75" customHeight="1">
      <c r="A156" s="1"/>
      <c r="B156" s="22"/>
      <c r="C156" s="275" t="s">
        <v>201</v>
      </c>
      <c r="D156" s="276" t="s">
        <v>79</v>
      </c>
      <c r="E156" s="83" t="s">
        <v>156</v>
      </c>
      <c r="F156" s="242" t="s">
        <v>180</v>
      </c>
      <c r="G156" s="242" t="s">
        <v>180</v>
      </c>
      <c r="H156" s="242" t="s">
        <v>183</v>
      </c>
      <c r="I156" s="242" t="s">
        <v>181</v>
      </c>
      <c r="J156" s="242" t="s">
        <v>181</v>
      </c>
      <c r="K156" s="242" t="s">
        <v>183</v>
      </c>
      <c r="L156" s="242" t="s">
        <v>177</v>
      </c>
      <c r="M156" s="244" t="s">
        <v>179</v>
      </c>
      <c r="N156" s="242" t="s">
        <v>177</v>
      </c>
      <c r="O156" s="242" t="s">
        <v>180</v>
      </c>
      <c r="P156" s="242" t="s">
        <v>183</v>
      </c>
      <c r="Q156" s="242" t="s">
        <v>178</v>
      </c>
      <c r="R156" s="242" t="s">
        <v>177</v>
      </c>
      <c r="S156" s="242" t="s">
        <v>181</v>
      </c>
      <c r="T156" s="244" t="s">
        <v>183</v>
      </c>
      <c r="U156" s="242" t="s">
        <v>177</v>
      </c>
      <c r="V156" s="242" t="s">
        <v>181</v>
      </c>
      <c r="W156" s="242" t="s">
        <v>183</v>
      </c>
      <c r="X156" s="242" t="s">
        <v>183</v>
      </c>
      <c r="Y156" s="242" t="s">
        <v>183</v>
      </c>
      <c r="Z156" s="242" t="s">
        <v>172</v>
      </c>
      <c r="AA156" s="244" t="s">
        <v>177</v>
      </c>
      <c r="AB156" s="242" t="s">
        <v>177</v>
      </c>
      <c r="AC156" s="242" t="s">
        <v>177</v>
      </c>
      <c r="AD156" s="242" t="s">
        <v>180</v>
      </c>
      <c r="AE156" s="242" t="s">
        <v>183</v>
      </c>
      <c r="AF156" s="242" t="s">
        <v>181</v>
      </c>
      <c r="AG156" s="242" t="s">
        <v>180</v>
      </c>
      <c r="AH156" s="242" t="s">
        <v>183</v>
      </c>
      <c r="AI156" s="242" t="s">
        <v>181</v>
      </c>
      <c r="AJ156" s="243" t="s">
        <v>180</v>
      </c>
      <c r="AK156" s="86">
        <f>'勤務形態一覧（ユニット型）'!AJ71</f>
        <v>140</v>
      </c>
      <c r="AL156" s="395">
        <f>'勤務形態一覧（ユニット型）'!AW10</f>
        <v>1</v>
      </c>
    </row>
    <row r="157" spans="1:38" ht="18.75" customHeight="1">
      <c r="A157" s="1"/>
      <c r="B157" s="22"/>
      <c r="C157" s="275" t="s">
        <v>201</v>
      </c>
      <c r="D157" s="276"/>
      <c r="E157" s="83" t="s">
        <v>157</v>
      </c>
      <c r="F157" s="242" t="s">
        <v>181</v>
      </c>
      <c r="G157" s="242" t="s">
        <v>183</v>
      </c>
      <c r="H157" s="242" t="s">
        <v>180</v>
      </c>
      <c r="I157" s="242" t="s">
        <v>180</v>
      </c>
      <c r="J157" s="242" t="s">
        <v>180</v>
      </c>
      <c r="K157" s="242" t="s">
        <v>179</v>
      </c>
      <c r="L157" s="242" t="s">
        <v>183</v>
      </c>
      <c r="M157" s="244" t="s">
        <v>181</v>
      </c>
      <c r="N157" s="242" t="s">
        <v>180</v>
      </c>
      <c r="O157" s="242" t="s">
        <v>183</v>
      </c>
      <c r="P157" s="242" t="s">
        <v>179</v>
      </c>
      <c r="Q157" s="242" t="s">
        <v>177</v>
      </c>
      <c r="R157" s="242" t="s">
        <v>177</v>
      </c>
      <c r="S157" s="242" t="s">
        <v>180</v>
      </c>
      <c r="T157" s="244" t="s">
        <v>183</v>
      </c>
      <c r="U157" s="242" t="s">
        <v>181</v>
      </c>
      <c r="V157" s="242" t="s">
        <v>183</v>
      </c>
      <c r="W157" s="242" t="s">
        <v>181</v>
      </c>
      <c r="X157" s="242" t="s">
        <v>183</v>
      </c>
      <c r="Y157" s="242" t="s">
        <v>177</v>
      </c>
      <c r="Z157" s="242" t="s">
        <v>177</v>
      </c>
      <c r="AA157" s="244" t="s">
        <v>181</v>
      </c>
      <c r="AB157" s="242" t="s">
        <v>183</v>
      </c>
      <c r="AC157" s="242" t="s">
        <v>179</v>
      </c>
      <c r="AD157" s="242" t="s">
        <v>177</v>
      </c>
      <c r="AE157" s="242" t="s">
        <v>181</v>
      </c>
      <c r="AF157" s="242" t="s">
        <v>183</v>
      </c>
      <c r="AG157" s="242" t="s">
        <v>183</v>
      </c>
      <c r="AH157" s="242" t="s">
        <v>180</v>
      </c>
      <c r="AI157" s="242" t="s">
        <v>183</v>
      </c>
      <c r="AJ157" s="243" t="s">
        <v>181</v>
      </c>
      <c r="AK157" s="86">
        <f>'勤務形態一覧（ユニット型）'!AJ72</f>
        <v>152</v>
      </c>
      <c r="AL157" s="395">
        <f>'勤務形態一覧（ユニット型）'!AW11</f>
        <v>1</v>
      </c>
    </row>
    <row r="158" spans="1:38" ht="18.75" customHeight="1">
      <c r="A158" s="1"/>
      <c r="B158" s="22"/>
      <c r="C158" s="275" t="s">
        <v>201</v>
      </c>
      <c r="D158" s="276" t="s">
        <v>79</v>
      </c>
      <c r="E158" s="83" t="s">
        <v>158</v>
      </c>
      <c r="F158" s="242" t="s">
        <v>177</v>
      </c>
      <c r="G158" s="242" t="s">
        <v>181</v>
      </c>
      <c r="H158" s="242" t="s">
        <v>183</v>
      </c>
      <c r="I158" s="242" t="s">
        <v>183</v>
      </c>
      <c r="J158" s="242" t="s">
        <v>177</v>
      </c>
      <c r="K158" s="242" t="s">
        <v>180</v>
      </c>
      <c r="L158" s="242" t="s">
        <v>180</v>
      </c>
      <c r="M158" s="244" t="s">
        <v>180</v>
      </c>
      <c r="N158" s="242" t="s">
        <v>183</v>
      </c>
      <c r="O158" s="242" t="s">
        <v>177</v>
      </c>
      <c r="P158" s="242" t="s">
        <v>183</v>
      </c>
      <c r="Q158" s="242" t="s">
        <v>181</v>
      </c>
      <c r="R158" s="242" t="s">
        <v>183</v>
      </c>
      <c r="S158" s="242" t="s">
        <v>179</v>
      </c>
      <c r="T158" s="244" t="s">
        <v>177</v>
      </c>
      <c r="U158" s="242" t="s">
        <v>183</v>
      </c>
      <c r="V158" s="242" t="s">
        <v>179</v>
      </c>
      <c r="W158" s="242" t="s">
        <v>182</v>
      </c>
      <c r="X158" s="242" t="s">
        <v>177</v>
      </c>
      <c r="Y158" s="242" t="s">
        <v>177</v>
      </c>
      <c r="Z158" s="242" t="s">
        <v>181</v>
      </c>
      <c r="AA158" s="244" t="s">
        <v>183</v>
      </c>
      <c r="AB158" s="242" t="s">
        <v>181</v>
      </c>
      <c r="AC158" s="242" t="s">
        <v>181</v>
      </c>
      <c r="AD158" s="242" t="s">
        <v>183</v>
      </c>
      <c r="AE158" s="242" t="s">
        <v>180</v>
      </c>
      <c r="AF158" s="242" t="s">
        <v>180</v>
      </c>
      <c r="AG158" s="242" t="s">
        <v>183</v>
      </c>
      <c r="AH158" s="242" t="s">
        <v>172</v>
      </c>
      <c r="AI158" s="242" t="s">
        <v>177</v>
      </c>
      <c r="AJ158" s="243" t="s">
        <v>183</v>
      </c>
      <c r="AK158" s="86">
        <f>'勤務形態一覧（ユニット型）'!AJ73</f>
        <v>148</v>
      </c>
      <c r="AL158" s="395">
        <f>'勤務形態一覧（ユニット型）'!AW12</f>
        <v>1</v>
      </c>
    </row>
    <row r="159" spans="1:38" ht="18.75" customHeight="1">
      <c r="A159" s="1"/>
      <c r="B159" s="22"/>
      <c r="C159" s="275" t="s">
        <v>161</v>
      </c>
      <c r="D159" s="276" t="s">
        <v>79</v>
      </c>
      <c r="E159" s="83" t="s">
        <v>159</v>
      </c>
      <c r="F159" s="242" t="s">
        <v>183</v>
      </c>
      <c r="G159" s="242" t="s">
        <v>170</v>
      </c>
      <c r="H159" s="242" t="s">
        <v>170</v>
      </c>
      <c r="I159" s="242" t="s">
        <v>201</v>
      </c>
      <c r="J159" s="242" t="s">
        <v>183</v>
      </c>
      <c r="K159" s="242" t="s">
        <v>170</v>
      </c>
      <c r="L159" s="242" t="s">
        <v>201</v>
      </c>
      <c r="M159" s="242" t="s">
        <v>183</v>
      </c>
      <c r="N159" s="242" t="s">
        <v>183</v>
      </c>
      <c r="O159" s="242" t="s">
        <v>183</v>
      </c>
      <c r="P159" s="242" t="s">
        <v>170</v>
      </c>
      <c r="Q159" s="242" t="s">
        <v>170</v>
      </c>
      <c r="R159" s="242" t="s">
        <v>170</v>
      </c>
      <c r="S159" s="242" t="s">
        <v>201</v>
      </c>
      <c r="T159" s="244" t="s">
        <v>183</v>
      </c>
      <c r="U159" s="242" t="s">
        <v>170</v>
      </c>
      <c r="V159" s="242" t="s">
        <v>170</v>
      </c>
      <c r="W159" s="242" t="s">
        <v>183</v>
      </c>
      <c r="X159" s="242" t="s">
        <v>170</v>
      </c>
      <c r="Y159" s="242" t="s">
        <v>183</v>
      </c>
      <c r="Z159" s="242" t="s">
        <v>201</v>
      </c>
      <c r="AA159" s="244" t="s">
        <v>170</v>
      </c>
      <c r="AB159" s="242" t="s">
        <v>170</v>
      </c>
      <c r="AC159" s="242" t="s">
        <v>170</v>
      </c>
      <c r="AD159" s="242" t="s">
        <v>183</v>
      </c>
      <c r="AE159" s="242" t="s">
        <v>170</v>
      </c>
      <c r="AF159" s="242" t="s">
        <v>183</v>
      </c>
      <c r="AG159" s="242" t="s">
        <v>201</v>
      </c>
      <c r="AH159" s="242" t="s">
        <v>170</v>
      </c>
      <c r="AI159" s="242" t="s">
        <v>170</v>
      </c>
      <c r="AJ159" s="243" t="s">
        <v>170</v>
      </c>
      <c r="AK159" s="86">
        <f>'勤務形態一覧（ユニット型）'!AJ74</f>
        <v>104</v>
      </c>
      <c r="AL159" s="395">
        <f>'勤務形態一覧（ユニット型）'!AW13</f>
        <v>0.65</v>
      </c>
    </row>
    <row r="160" spans="1:38" ht="18.75" customHeight="1">
      <c r="A160" s="1"/>
      <c r="B160" s="22"/>
      <c r="C160" s="275" t="s">
        <v>161</v>
      </c>
      <c r="D160" s="276"/>
      <c r="E160" s="83" t="s">
        <v>160</v>
      </c>
      <c r="F160" s="244" t="s">
        <v>183</v>
      </c>
      <c r="G160" s="242" t="s">
        <v>161</v>
      </c>
      <c r="H160" s="242" t="s">
        <v>161</v>
      </c>
      <c r="I160" s="242" t="s">
        <v>161</v>
      </c>
      <c r="J160" s="242" t="s">
        <v>161</v>
      </c>
      <c r="K160" s="242" t="s">
        <v>183</v>
      </c>
      <c r="L160" s="242" t="s">
        <v>161</v>
      </c>
      <c r="M160" s="244" t="s">
        <v>170</v>
      </c>
      <c r="N160" s="242" t="s">
        <v>161</v>
      </c>
      <c r="O160" s="242" t="s">
        <v>161</v>
      </c>
      <c r="P160" s="242" t="s">
        <v>183</v>
      </c>
      <c r="Q160" s="242" t="s">
        <v>161</v>
      </c>
      <c r="R160" s="242" t="s">
        <v>183</v>
      </c>
      <c r="S160" s="242" t="s">
        <v>183</v>
      </c>
      <c r="T160" s="244" t="s">
        <v>161</v>
      </c>
      <c r="U160" s="242" t="s">
        <v>161</v>
      </c>
      <c r="V160" s="242" t="s">
        <v>183</v>
      </c>
      <c r="W160" s="242" t="s">
        <v>161</v>
      </c>
      <c r="X160" s="242" t="s">
        <v>161</v>
      </c>
      <c r="Y160" s="242" t="s">
        <v>161</v>
      </c>
      <c r="Z160" s="242" t="s">
        <v>161</v>
      </c>
      <c r="AA160" s="244" t="s">
        <v>183</v>
      </c>
      <c r="AB160" s="242" t="s">
        <v>161</v>
      </c>
      <c r="AC160" s="242" t="s">
        <v>183</v>
      </c>
      <c r="AD160" s="242" t="s">
        <v>161</v>
      </c>
      <c r="AE160" s="242" t="s">
        <v>161</v>
      </c>
      <c r="AF160" s="242" t="s">
        <v>183</v>
      </c>
      <c r="AG160" s="242" t="s">
        <v>161</v>
      </c>
      <c r="AH160" s="244" t="s">
        <v>161</v>
      </c>
      <c r="AI160" s="242" t="s">
        <v>161</v>
      </c>
      <c r="AJ160" s="242" t="s">
        <v>183</v>
      </c>
      <c r="AK160" s="86">
        <f>'勤務形態一覧（ユニット型）'!AJ75</f>
        <v>120</v>
      </c>
      <c r="AL160" s="395">
        <f>'勤務形態一覧（ユニット型）'!AW14</f>
        <v>0.75</v>
      </c>
    </row>
    <row r="161" spans="1:38" ht="18.75" customHeight="1" thickBot="1">
      <c r="A161" s="1"/>
      <c r="B161" s="1186" t="s">
        <v>237</v>
      </c>
      <c r="C161" s="1187"/>
      <c r="D161" s="1187"/>
      <c r="E161" s="1187"/>
      <c r="F161" s="1187"/>
      <c r="G161" s="1187"/>
      <c r="H161" s="1187"/>
      <c r="I161" s="1187"/>
      <c r="J161" s="1187"/>
      <c r="K161" s="1187"/>
      <c r="L161" s="1187"/>
      <c r="M161" s="1187"/>
      <c r="N161" s="1187"/>
      <c r="O161" s="1187"/>
      <c r="P161" s="1187"/>
      <c r="Q161" s="1187"/>
      <c r="R161" s="1187"/>
      <c r="S161" s="1187"/>
      <c r="T161" s="1187"/>
      <c r="U161" s="1187"/>
      <c r="V161" s="1187"/>
      <c r="W161" s="1187"/>
      <c r="X161" s="1187"/>
      <c r="Y161" s="1187"/>
      <c r="Z161" s="1187"/>
      <c r="AA161" s="1187"/>
      <c r="AB161" s="1187"/>
      <c r="AC161" s="1187"/>
      <c r="AD161" s="1187"/>
      <c r="AE161" s="1187"/>
      <c r="AF161" s="1187"/>
      <c r="AG161" s="1187"/>
      <c r="AH161" s="1187"/>
      <c r="AI161" s="1187"/>
      <c r="AJ161" s="1187"/>
      <c r="AK161" s="30">
        <f>SUM(AK153:AK160)</f>
        <v>1116</v>
      </c>
      <c r="AL161" s="395">
        <f>'勤務形態一覧（ユニット型）'!AW15</f>
        <v>0.6625</v>
      </c>
    </row>
    <row r="162" spans="1:38" ht="18.75" customHeight="1">
      <c r="A162" s="1"/>
      <c r="B162" s="87"/>
      <c r="C162" s="87"/>
      <c r="D162" s="87"/>
      <c r="E162" s="87"/>
      <c r="F162" s="87"/>
      <c r="G162" s="87"/>
      <c r="H162" s="87"/>
      <c r="I162" s="87"/>
      <c r="J162" s="87"/>
      <c r="K162" s="87"/>
      <c r="L162" s="87"/>
      <c r="M162" s="87"/>
      <c r="N162" s="87"/>
      <c r="O162" s="87"/>
      <c r="P162" s="87"/>
      <c r="Q162" s="87"/>
      <c r="R162" s="87"/>
      <c r="S162" s="87"/>
      <c r="T162" s="87"/>
      <c r="U162" s="87"/>
      <c r="V162" s="87"/>
      <c r="W162" s="87"/>
      <c r="X162" s="87"/>
      <c r="Y162" s="87"/>
      <c r="Z162" s="87"/>
      <c r="AA162" s="87"/>
      <c r="AB162" s="87"/>
      <c r="AC162" s="87"/>
      <c r="AD162" s="87"/>
      <c r="AE162" s="87"/>
      <c r="AF162" s="87"/>
      <c r="AG162" s="87"/>
      <c r="AH162" s="87"/>
      <c r="AI162" s="87"/>
      <c r="AJ162" s="87"/>
      <c r="AK162" s="88"/>
      <c r="AL162" s="89"/>
    </row>
    <row r="163" spans="1:38" ht="12" customHeight="1">
      <c r="A163" s="1"/>
      <c r="B163" s="1099" t="s">
        <v>42</v>
      </c>
      <c r="C163" s="1099"/>
      <c r="D163" s="1099"/>
      <c r="E163" s="1099"/>
      <c r="F163" s="1099"/>
      <c r="G163" s="1099"/>
      <c r="H163" s="1099"/>
      <c r="I163" s="1099"/>
      <c r="J163" s="1099"/>
      <c r="K163" s="1099"/>
      <c r="L163" s="1099"/>
      <c r="M163" s="1099"/>
      <c r="N163" s="1099"/>
      <c r="O163" s="1099"/>
      <c r="P163" s="1099"/>
      <c r="Q163" s="1099"/>
      <c r="R163" s="90"/>
      <c r="S163" s="90"/>
      <c r="T163" s="90"/>
      <c r="U163" s="90"/>
      <c r="V163" s="90"/>
      <c r="W163" s="90"/>
      <c r="X163" s="90"/>
      <c r="Y163" s="90"/>
      <c r="Z163" s="1180" t="s">
        <v>43</v>
      </c>
      <c r="AA163" s="1180"/>
      <c r="AB163" s="1180"/>
      <c r="AC163" s="1180"/>
      <c r="AD163" s="1180"/>
      <c r="AE163" s="1180"/>
      <c r="AF163" s="1180"/>
      <c r="AG163" s="1180"/>
      <c r="AH163" s="1180"/>
      <c r="AI163" s="1180"/>
      <c r="AJ163" s="1180"/>
      <c r="AK163" s="88"/>
      <c r="AL163" s="89"/>
    </row>
    <row r="164" spans="1:38" ht="12" customHeight="1">
      <c r="A164" s="1"/>
      <c r="B164" s="1099"/>
      <c r="C164" s="1099"/>
      <c r="D164" s="1099"/>
      <c r="E164" s="1099"/>
      <c r="F164" s="1099"/>
      <c r="G164" s="1099"/>
      <c r="H164" s="1099"/>
      <c r="I164" s="1099"/>
      <c r="J164" s="1099"/>
      <c r="K164" s="1099"/>
      <c r="L164" s="1099"/>
      <c r="M164" s="1099"/>
      <c r="N164" s="1099"/>
      <c r="O164" s="1099"/>
      <c r="P164" s="1099"/>
      <c r="Q164" s="1099"/>
      <c r="R164" s="90"/>
      <c r="S164" s="90"/>
      <c r="T164" s="90"/>
      <c r="U164" s="90"/>
      <c r="V164" s="90"/>
      <c r="W164" s="90"/>
      <c r="X164" s="90"/>
      <c r="Y164" s="404" t="s">
        <v>165</v>
      </c>
      <c r="Z164" s="1"/>
      <c r="AA164" s="1135">
        <v>0.2916666666666667</v>
      </c>
      <c r="AB164" s="1135"/>
      <c r="AC164" s="225" t="s">
        <v>116</v>
      </c>
      <c r="AD164" s="1142">
        <v>0.65625</v>
      </c>
      <c r="AE164" s="1142"/>
      <c r="AF164" s="403"/>
      <c r="AG164" s="403"/>
      <c r="AH164" s="403"/>
      <c r="AI164" s="403"/>
      <c r="AJ164" s="403"/>
      <c r="AK164" s="88"/>
      <c r="AL164" s="89"/>
    </row>
    <row r="165" spans="1:38" ht="12" customHeight="1">
      <c r="A165" s="1"/>
      <c r="B165" s="1099"/>
      <c r="C165" s="1099"/>
      <c r="D165" s="1099"/>
      <c r="E165" s="1099"/>
      <c r="F165" s="1099"/>
      <c r="G165" s="1099"/>
      <c r="H165" s="1099"/>
      <c r="I165" s="1099"/>
      <c r="J165" s="1099"/>
      <c r="K165" s="1099"/>
      <c r="L165" s="1099"/>
      <c r="M165" s="1099"/>
      <c r="N165" s="1099"/>
      <c r="O165" s="1099"/>
      <c r="P165" s="1099"/>
      <c r="Q165" s="1099"/>
      <c r="R165" s="90"/>
      <c r="S165" s="90"/>
      <c r="T165" s="90"/>
      <c r="U165" s="90"/>
      <c r="V165" s="90"/>
      <c r="W165" s="90"/>
      <c r="X165" s="90"/>
      <c r="Y165" s="404" t="s">
        <v>168</v>
      </c>
      <c r="Z165" s="1"/>
      <c r="AA165" s="1135">
        <v>0.3541666666666667</v>
      </c>
      <c r="AB165" s="1135"/>
      <c r="AC165" s="225" t="s">
        <v>116</v>
      </c>
      <c r="AD165" s="1142">
        <v>0.71875</v>
      </c>
      <c r="AE165" s="1142"/>
      <c r="AF165" s="403"/>
      <c r="AG165" s="403"/>
      <c r="AH165" s="403"/>
      <c r="AI165" s="403"/>
      <c r="AJ165" s="403"/>
      <c r="AK165" s="88"/>
      <c r="AL165" s="89"/>
    </row>
    <row r="166" spans="1:38" ht="12" customHeight="1">
      <c r="A166" s="1"/>
      <c r="B166" s="1099"/>
      <c r="C166" s="1099"/>
      <c r="D166" s="1099"/>
      <c r="E166" s="1099"/>
      <c r="F166" s="1099"/>
      <c r="G166" s="1099"/>
      <c r="H166" s="1099"/>
      <c r="I166" s="1099"/>
      <c r="J166" s="1099"/>
      <c r="K166" s="1099"/>
      <c r="L166" s="1099"/>
      <c r="M166" s="1099"/>
      <c r="N166" s="1099"/>
      <c r="O166" s="1099"/>
      <c r="P166" s="1099"/>
      <c r="Q166" s="1099"/>
      <c r="R166" s="90"/>
      <c r="S166" s="90"/>
      <c r="T166" s="90"/>
      <c r="U166" s="90"/>
      <c r="V166" s="90"/>
      <c r="W166" s="90"/>
      <c r="X166" s="90"/>
      <c r="Y166" s="404" t="s">
        <v>166</v>
      </c>
      <c r="Z166" s="1"/>
      <c r="AA166" s="1135">
        <v>0.4583333333333333</v>
      </c>
      <c r="AB166" s="1135"/>
      <c r="AC166" s="225" t="s">
        <v>116</v>
      </c>
      <c r="AD166" s="1142">
        <v>0.8229166666666666</v>
      </c>
      <c r="AE166" s="1142"/>
      <c r="AF166" s="403"/>
      <c r="AG166" s="403"/>
      <c r="AH166" s="403"/>
      <c r="AI166" s="403"/>
      <c r="AJ166" s="403"/>
      <c r="AK166" s="88"/>
      <c r="AL166" s="89"/>
    </row>
    <row r="167" spans="1:38" ht="12" customHeight="1">
      <c r="A167" s="1"/>
      <c r="B167" s="1099"/>
      <c r="C167" s="1099"/>
      <c r="D167" s="1099"/>
      <c r="E167" s="1099"/>
      <c r="F167" s="1099"/>
      <c r="G167" s="1099"/>
      <c r="H167" s="1099"/>
      <c r="I167" s="1099"/>
      <c r="J167" s="1099"/>
      <c r="K167" s="1099"/>
      <c r="L167" s="1099"/>
      <c r="M167" s="1099"/>
      <c r="N167" s="1099"/>
      <c r="O167" s="1099"/>
      <c r="P167" s="1099"/>
      <c r="Q167" s="1099"/>
      <c r="R167" s="90"/>
      <c r="S167" s="90"/>
      <c r="T167" s="90"/>
      <c r="U167" s="90"/>
      <c r="V167" s="90"/>
      <c r="W167" s="90"/>
      <c r="X167" s="90"/>
      <c r="Y167" s="404" t="s">
        <v>167</v>
      </c>
      <c r="Z167" s="1"/>
      <c r="AA167" s="1135">
        <v>0.6458333333333334</v>
      </c>
      <c r="AB167" s="1135"/>
      <c r="AC167" s="225" t="s">
        <v>116</v>
      </c>
      <c r="AD167" s="1142">
        <v>0.010416666666666666</v>
      </c>
      <c r="AE167" s="1142"/>
      <c r="AF167" s="403"/>
      <c r="AG167" s="403"/>
      <c r="AH167" s="403"/>
      <c r="AI167" s="403"/>
      <c r="AJ167" s="403"/>
      <c r="AK167" s="88"/>
      <c r="AL167" s="89"/>
    </row>
    <row r="168" spans="23:36" ht="12" customHeight="1">
      <c r="W168" s="1"/>
      <c r="X168" s="1"/>
      <c r="Y168" s="404" t="s">
        <v>169</v>
      </c>
      <c r="Z168" s="1"/>
      <c r="AA168" s="1135">
        <v>0</v>
      </c>
      <c r="AB168" s="1135"/>
      <c r="AC168" s="225" t="s">
        <v>116</v>
      </c>
      <c r="AD168" s="1142">
        <v>0.3645833333333333</v>
      </c>
      <c r="AE168" s="1142"/>
      <c r="AF168" s="1"/>
      <c r="AG168" s="1"/>
      <c r="AH168" s="1"/>
      <c r="AI168" s="1"/>
      <c r="AJ168" s="1"/>
    </row>
    <row r="169" spans="23:36" ht="12" customHeight="1">
      <c r="W169" s="1"/>
      <c r="X169" s="1"/>
      <c r="Y169" s="404" t="s">
        <v>203</v>
      </c>
      <c r="Z169" s="1"/>
      <c r="AA169" s="1135">
        <v>0.5416666666666666</v>
      </c>
      <c r="AB169" s="1135"/>
      <c r="AC169" s="225" t="s">
        <v>116</v>
      </c>
      <c r="AD169" s="1142">
        <v>0.90625</v>
      </c>
      <c r="AE169" s="1142"/>
      <c r="AF169" s="1"/>
      <c r="AG169" s="1"/>
      <c r="AH169" s="1"/>
      <c r="AI169" s="1"/>
      <c r="AJ169" s="1"/>
    </row>
    <row r="170" spans="23:36" ht="12" customHeight="1">
      <c r="W170" s="1"/>
      <c r="X170" s="1"/>
      <c r="Y170" s="404" t="s">
        <v>171</v>
      </c>
      <c r="Z170" s="1"/>
      <c r="AA170" s="1135">
        <v>0.3125</v>
      </c>
      <c r="AB170" s="1135"/>
      <c r="AC170" s="225" t="s">
        <v>116</v>
      </c>
      <c r="AD170" s="1142">
        <v>0.5</v>
      </c>
      <c r="AE170" s="1142"/>
      <c r="AF170" s="1"/>
      <c r="AG170" s="1"/>
      <c r="AH170" s="1"/>
      <c r="AI170" s="1"/>
      <c r="AJ170" s="1"/>
    </row>
    <row r="171" spans="23:36" ht="12" customHeight="1">
      <c r="W171" s="1"/>
      <c r="X171" s="1"/>
      <c r="Y171" s="404" t="s">
        <v>152</v>
      </c>
      <c r="Z171" s="1"/>
      <c r="AA171" s="1135">
        <v>0.3541666666666667</v>
      </c>
      <c r="AB171" s="1135"/>
      <c r="AC171" s="225" t="s">
        <v>116</v>
      </c>
      <c r="AD171" s="1142">
        <v>0.5833333333333334</v>
      </c>
      <c r="AE171" s="1142"/>
      <c r="AF171" s="1"/>
      <c r="AG171" s="1"/>
      <c r="AH171" s="1"/>
      <c r="AI171" s="1"/>
      <c r="AJ171" s="1"/>
    </row>
    <row r="172" spans="23:36" ht="12" customHeight="1">
      <c r="W172" s="1"/>
      <c r="X172" s="1"/>
      <c r="Y172" s="404" t="s">
        <v>162</v>
      </c>
      <c r="Z172" s="1"/>
      <c r="AA172" s="1135">
        <v>0.3541666666666667</v>
      </c>
      <c r="AB172" s="1135"/>
      <c r="AC172" s="225" t="s">
        <v>116</v>
      </c>
      <c r="AD172" s="1142">
        <v>0.6354166666666666</v>
      </c>
      <c r="AE172" s="1142"/>
      <c r="AF172" s="1"/>
      <c r="AG172" s="1"/>
      <c r="AH172" s="1"/>
      <c r="AI172" s="1"/>
      <c r="AJ172" s="1"/>
    </row>
    <row r="173" spans="23:36" ht="12" customHeight="1">
      <c r="W173" s="1"/>
      <c r="X173" s="1"/>
      <c r="Y173" s="405" t="s">
        <v>205</v>
      </c>
      <c r="Z173" s="1"/>
      <c r="AA173" s="1135">
        <v>0.5520833333333334</v>
      </c>
      <c r="AB173" s="1135"/>
      <c r="AC173" s="225" t="s">
        <v>116</v>
      </c>
      <c r="AD173" s="1142">
        <v>0.71875</v>
      </c>
      <c r="AE173" s="1142"/>
      <c r="AF173" s="1"/>
      <c r="AG173" s="1"/>
      <c r="AH173" s="1"/>
      <c r="AI173" s="1"/>
      <c r="AJ173" s="1"/>
    </row>
    <row r="174" spans="23:36" ht="9.75" customHeight="1">
      <c r="W174" s="1"/>
      <c r="X174" s="1"/>
      <c r="Y174" s="405" t="s">
        <v>106</v>
      </c>
      <c r="Z174" s="1"/>
      <c r="AA174" s="131"/>
      <c r="AB174" s="67"/>
      <c r="AC174" s="67"/>
      <c r="AD174" s="67"/>
      <c r="AE174" s="67"/>
      <c r="AF174" s="1"/>
      <c r="AG174" s="1"/>
      <c r="AH174" s="1"/>
      <c r="AI174" s="1"/>
      <c r="AJ174" s="1"/>
    </row>
    <row r="175" spans="23:36" ht="9.75" customHeight="1">
      <c r="W175" s="1"/>
      <c r="X175" s="1"/>
      <c r="Y175" s="404" t="s">
        <v>190</v>
      </c>
      <c r="Z175" s="1"/>
      <c r="AA175" s="131"/>
      <c r="AB175" s="70"/>
      <c r="AC175" s="70"/>
      <c r="AD175" s="71"/>
      <c r="AE175" s="71"/>
      <c r="AF175" s="1"/>
      <c r="AG175" s="1"/>
      <c r="AH175" s="1"/>
      <c r="AI175" s="1"/>
      <c r="AJ175" s="1"/>
    </row>
    <row r="176" spans="23:36" ht="15">
      <c r="W176" s="1"/>
      <c r="X176" s="1"/>
      <c r="Y176" s="1"/>
      <c r="Z176" s="1"/>
      <c r="AA176" s="1"/>
      <c r="AB176" s="1"/>
      <c r="AC176" s="1"/>
      <c r="AD176" s="1"/>
      <c r="AE176" s="1"/>
      <c r="AF176" s="1"/>
      <c r="AG176" s="1"/>
      <c r="AH176" s="1"/>
      <c r="AI176" s="1"/>
      <c r="AJ176" s="1"/>
    </row>
  </sheetData>
  <sheetProtection/>
  <mergeCells count="83">
    <mergeCell ref="Y2:AK2"/>
    <mergeCell ref="K3:P3"/>
    <mergeCell ref="W3:AJ3"/>
    <mergeCell ref="AL5:AL6"/>
    <mergeCell ref="B9:AJ9"/>
    <mergeCell ref="AL10:AL13"/>
    <mergeCell ref="B13:AJ13"/>
    <mergeCell ref="B17:AJ17"/>
    <mergeCell ref="B22:AJ22"/>
    <mergeCell ref="AL23:AL24"/>
    <mergeCell ref="A26:A27"/>
    <mergeCell ref="I32:J32"/>
    <mergeCell ref="O32:P32"/>
    <mergeCell ref="F34:G34"/>
    <mergeCell ref="F36:H36"/>
    <mergeCell ref="J40:L40"/>
    <mergeCell ref="H44:M44"/>
    <mergeCell ref="Q44:V44"/>
    <mergeCell ref="Y46:AK46"/>
    <mergeCell ref="K47:P47"/>
    <mergeCell ref="W47:AJ47"/>
    <mergeCell ref="AL49:AL50"/>
    <mergeCell ref="B60:AJ60"/>
    <mergeCell ref="B70:AJ70"/>
    <mergeCell ref="AL71:AL75"/>
    <mergeCell ref="B75:AJ75"/>
    <mergeCell ref="Y77:AK77"/>
    <mergeCell ref="K78:P78"/>
    <mergeCell ref="W78:AJ78"/>
    <mergeCell ref="AL80:AL81"/>
    <mergeCell ref="B132:AJ132"/>
    <mergeCell ref="B134:Q146"/>
    <mergeCell ref="Z134:AJ134"/>
    <mergeCell ref="AC135:AD135"/>
    <mergeCell ref="AF135:AG135"/>
    <mergeCell ref="AC136:AD136"/>
    <mergeCell ref="AF136:AG136"/>
    <mergeCell ref="AC137:AD137"/>
    <mergeCell ref="AF137:AG137"/>
    <mergeCell ref="AC138:AD138"/>
    <mergeCell ref="AF138:AG138"/>
    <mergeCell ref="AC139:AD139"/>
    <mergeCell ref="AF139:AG139"/>
    <mergeCell ref="AC140:AD140"/>
    <mergeCell ref="AF140:AG140"/>
    <mergeCell ref="AC141:AD141"/>
    <mergeCell ref="AF141:AG141"/>
    <mergeCell ref="AC142:AD142"/>
    <mergeCell ref="AF142:AG142"/>
    <mergeCell ref="AC143:AD143"/>
    <mergeCell ref="AF143:AG143"/>
    <mergeCell ref="AC144:AD144"/>
    <mergeCell ref="AF144:AG144"/>
    <mergeCell ref="AC147:AD147"/>
    <mergeCell ref="AF147:AG147"/>
    <mergeCell ref="Y148:AK148"/>
    <mergeCell ref="K149:P149"/>
    <mergeCell ref="W149:AJ149"/>
    <mergeCell ref="B150:D150"/>
    <mergeCell ref="AL151:AL152"/>
    <mergeCell ref="B161:AJ161"/>
    <mergeCell ref="B163:Q167"/>
    <mergeCell ref="Z163:AJ163"/>
    <mergeCell ref="AA164:AB164"/>
    <mergeCell ref="AD164:AE164"/>
    <mergeCell ref="AA165:AB165"/>
    <mergeCell ref="AD165:AE165"/>
    <mergeCell ref="AA166:AB166"/>
    <mergeCell ref="AD166:AE166"/>
    <mergeCell ref="AA167:AB167"/>
    <mergeCell ref="AD167:AE167"/>
    <mergeCell ref="AA168:AB168"/>
    <mergeCell ref="AD168:AE168"/>
    <mergeCell ref="AA169:AB169"/>
    <mergeCell ref="AD169:AE169"/>
    <mergeCell ref="AA170:AB170"/>
    <mergeCell ref="AD170:AE170"/>
    <mergeCell ref="AA171:AB171"/>
    <mergeCell ref="AD171:AE171"/>
    <mergeCell ref="AA172:AB172"/>
    <mergeCell ref="AD172:AE172"/>
    <mergeCell ref="AA173:AB173"/>
    <mergeCell ref="AD173:AE173"/>
  </mergeCells>
  <conditionalFormatting sqref="F119:AJ119">
    <cfRule type="containsText" priority="4" dxfId="2" operator="containsText" stopIfTrue="1" text="夜">
      <formula>NOT(ISERROR(SEARCH("夜",F119)))</formula>
    </cfRule>
    <cfRule type="containsText" priority="5" dxfId="1" operator="containsText" stopIfTrue="1" text="休">
      <formula>NOT(ISERROR(SEARCH("休",F119)))</formula>
    </cfRule>
    <cfRule type="containsText" priority="6" dxfId="0" operator="containsText" stopIfTrue="1" text="エ">
      <formula>NOT(ISERROR(SEARCH("エ",F119)))</formula>
    </cfRule>
  </conditionalFormatting>
  <conditionalFormatting sqref="F153:AJ160">
    <cfRule type="containsText" priority="1" dxfId="2" operator="containsText" stopIfTrue="1" text="夜">
      <formula>NOT(ISERROR(SEARCH("夜",F153)))</formula>
    </cfRule>
    <cfRule type="containsText" priority="2" dxfId="1" operator="containsText" stopIfTrue="1" text="休">
      <formula>NOT(ISERROR(SEARCH("休",F153)))</formula>
    </cfRule>
    <cfRule type="containsText" priority="3" dxfId="0" operator="containsText" stopIfTrue="1" text="エ">
      <formula>NOT(ISERROR(SEARCH("エ",F153)))</formula>
    </cfRule>
  </conditionalFormatting>
  <dataValidations count="2">
    <dataValidation type="list" allowBlank="1" showInputMessage="1" showErrorMessage="1" sqref="F153:AJ160">
      <formula1>$AK$22:$AK$30</formula1>
    </dataValidation>
    <dataValidation type="list" allowBlank="1" showInputMessage="1" showErrorMessage="1" sqref="F83:AJ131">
      <formula1>$AV$32:$AV$45</formula1>
    </dataValidation>
  </dataValidations>
  <printOptions horizontalCentered="1"/>
  <pageMargins left="0.3937007874015748" right="0.3937007874015748" top="0.3937007874015748" bottom="0.3937007874015748" header="0.1968503937007874" footer="0.1968503937007874"/>
  <pageSetup horizontalDpi="600" verticalDpi="600" orientation="landscape" paperSize="8" scale="97" r:id="rId4"/>
  <rowBreaks count="3" manualBreakCount="3">
    <brk id="45" max="255" man="1"/>
    <brk id="76" max="255" man="1"/>
    <brk id="147" max="255" man="1"/>
  </rowBreaks>
  <colBreaks count="1" manualBreakCount="1">
    <brk id="38" max="6553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鳥取市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鳥取市</dc:creator>
  <cp:keywords/>
  <dc:description/>
  <cp:lastModifiedBy>鳥取市</cp:lastModifiedBy>
  <cp:lastPrinted>2014-03-28T06:23:11Z</cp:lastPrinted>
  <dcterms:created xsi:type="dcterms:W3CDTF">2013-12-03T01:33:28Z</dcterms:created>
  <dcterms:modified xsi:type="dcterms:W3CDTF">2014-05-02T10:27:09Z</dcterms:modified>
  <cp:category/>
  <cp:version/>
  <cp:contentType/>
  <cp:contentStatus/>
</cp:coreProperties>
</file>