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居宅）勤務表ほか標準確認様式\"/>
    </mc:Choice>
  </mc:AlternateContent>
  <bookViews>
    <workbookView xWindow="-108" yWindow="-108" windowWidth="23256" windowHeight="12576" tabRatio="67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 i="8" l="1"/>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F20" i="8"/>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<sst xmlns="http://schemas.openxmlformats.org/spreadsheetml/2006/main" count="1331" uniqueCount="200">
  <si>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</si>
  <si>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</si>
  <si>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</si>
  <si>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</si>
  <si>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</si>
  <si>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</si>
  <si>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</si>
  <si>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</si>
  <si>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</si>
  <si>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</si>
  <si>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</si>
  <si>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</si>
  <si>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</si>
  <si>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</si>
  <si>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</si>
  <si>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</si>
  <si>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</si>
  <si>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</si>
  <si>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</si>
  <si>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</si>
  <si>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</si>
  <si>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</si>
  <si>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</si>
  <si>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</si>
  <si>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</si>
  <si>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</si>
  <si>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</si>
  <si>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</si>
  <si>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</si>
  <si>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</si>
  <si>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</si>
  <si>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</si>
  <si>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</si>
  <si>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</si>
  <si>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</si>
  <si>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</si>
  <si>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</si>
  <si>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</si>
  <si>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</si>
  <si>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</si>
  <si>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</si>
  <si>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</si>
  <si>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</si>
  <si>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</si>
  <si>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</si>
  <si>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</si>
  <si>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</si>
  <si>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</si>
  <si>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</si>
  <si>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</si>
  <si>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</si>
  <si>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</si>
  <si>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</si>
  <si>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</si>
  <si>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</si>
  <si>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</si>
  <si>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</si>
  <si>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</si>
  <si>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</si>
  <si>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</si>
  <si>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</si>
  <si>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</si>
  <si>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</si>
  <si>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</si>
  <si>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</si>
  <si>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</si>
  <si>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</si>
  <si>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</si>
  <si>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</si>
  <si>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</si>
  <si>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</si>
  <si>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</si>
  <si>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</si>
  <si>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</si>
  <si>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</si>
  <si>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</si>
  <si>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</si>
  <si>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</si>
  <si>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</si>
  <si>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</si>
  <si>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</si>
  <si>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</si>
  <si>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</si>
  <si>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</si>
  <si>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</si>
  <si>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</si>
  <si>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</si>
  <si>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</si>
  <si>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</si>
  <si>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</si>
  <si>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</si>
  <si>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</si>
  <si>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</si>
  <si>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</si>
  <si>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</si>
  <si>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</si>
  <si>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</si>
  <si>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</si>
  <si>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</si>
  <si>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</si>
  <si>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</si>
  <si>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</si>
  <si>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</si>
  <si>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</si>
  <si>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</si>
  <si>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</si>
  <si>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</si>
  <si>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</si>
  <si>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</si>
  <si>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</si>
  <si>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</si>
  <si>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</si>
  <si>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</si>
  <si>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</si>
  <si>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</si>
  <si>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</si>
  <si>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</si>
  <si>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</si>
  <si>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</si>
  <si>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</si>
  <si>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</si>
  <si>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</si>
  <si>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</si>
  <si>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</si>
  <si>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</si>
  <si>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</si>
  <si>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</si>
  <si>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</si>
  <si>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</si>
  <si>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</si>
  <si>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</si>
  <si>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</si>
  <si>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</si>
  <si>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</si>
  <si>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</si>
  <si>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</si>
  <si>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</si>
  <si>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</si>
  <si>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</si>
  <si>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</si>
  <si>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</si>
  <si>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</si>
  <si>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</si>
  <si>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</si>
  <si>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</si>
  <si>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</si>
  <si>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</si>
  <si>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</si>
  <si>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</si>
  <si>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</si>
  <si>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</si>
  <si>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</si>
  <si>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</si>
  <si>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</si>
  <si>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</si>
  <si>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</si>
  <si>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</si>
  <si>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</si>
  <si>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</si>
  <si>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</si>
  <si>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</si>
  <si>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</si>
  <si>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</si>
  <si>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</si>
  <si>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</si>
  <si>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</si>
  <si>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</si>
  <si>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</si>
  <si>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</si>
  <si>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</si>
  <si>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</si>
  <si>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</si>
  <si>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</si>
  <si>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</si>
  <si>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</si>
  <si>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</si>
  <si>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</si>
  <si>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</si>
  <si>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</si>
  <si>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</si>
  <si>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</si>
  <si>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</si>
  <si>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</si>
  <si>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</si>
  <si>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</si>
  <si>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</si>
  <si>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</si>
  <si>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</si>
  <si>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</si>
  <si>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</si>
  <si>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</si>
  <si>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</si>
  <si>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</si>
  <si>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</si>
  <si>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</si>
  <si>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</si>
  <si>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</si>
  <si>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</si>
  <si>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</si>
  <si>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（参考様式1-7）</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</si>
</sst>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tabSelected="1" view="pageBreakPreview" zoomScale="70" zoomScaleNormal="70" zoomScaleSheetLayoutView="70" workbookViewId="0">
      <selection activeCell="C2" sqref="C2"/>
    </sheetView>
  </sheetViews>
  <sheetFormatPr defaultColWidth="4.3984375" defaultRowHeight="20.25" customHeight="1" x14ac:dyDescent="0.45"/>
  <cols>
    <col min="1" max="1" width="1.59765625" style="161" customWidth="1"/>
    <col min="2" max="5" width="5.69921875" style="161" customWidth="1"/>
    <col min="6" max="6" width="16.5" style="161" hidden="1" customWidth="1"/>
    <col min="7" max="58" width="5.59765625" style="161" customWidth="1"/>
    <col min="59" max="16384" width="4.3984375" style="161"/>
  </cols>
  <sheetData>
    <row r="1" spans="2:64" s="114" customFormat="1" ht="20.25" customHeight="1" x14ac:dyDescent="0.45">
      <c r="C1" s="115" t="s">
        <v>199</v>
      </c>
      <c r="D1" s="115"/>
      <c r="E1" s="115"/>
      <c r="F1" s="115"/>
      <c r="G1" s="115"/>
      <c r="H1" s="116" t="s">
        <v>0</v>
      </c>
      <c r="J1" s="116"/>
      <c r="L1" s="115"/>
      <c r="M1" s="115"/>
      <c r="N1" s="115"/>
      <c r="O1" s="115"/>
      <c r="P1" s="115"/>
      <c r="Q1" s="115"/>
      <c r="R1" s="115"/>
      <c r="AM1" s="117"/>
      <c r="AN1" s="118"/>
      <c r="AO1" s="118" t="s">
        <v>61</v>
      </c>
      <c r="AP1" s="295" t="s">
        <v>139</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45">
      <c r="C2" s="115"/>
      <c r="D2" s="115"/>
      <c r="E2" s="115"/>
      <c r="F2" s="115"/>
      <c r="G2" s="115"/>
      <c r="J2" s="116"/>
      <c r="L2" s="115"/>
      <c r="M2" s="115"/>
      <c r="N2" s="115"/>
      <c r="O2" s="115"/>
      <c r="P2" s="115"/>
      <c r="Q2" s="115"/>
      <c r="R2" s="115"/>
      <c r="Y2" s="119" t="s">
        <v>57</v>
      </c>
      <c r="Z2" s="297">
        <v>6</v>
      </c>
      <c r="AA2" s="297"/>
      <c r="AB2" s="119" t="s">
        <v>58</v>
      </c>
      <c r="AC2" s="298">
        <f>IF(Z2=0,"",YEAR(DATE(2018+Z2,1,1)))</f>
        <v>2024</v>
      </c>
      <c r="AD2" s="298"/>
      <c r="AE2" s="120" t="s">
        <v>59</v>
      </c>
      <c r="AF2" s="120" t="s">
        <v>1</v>
      </c>
      <c r="AG2" s="297">
        <v>4</v>
      </c>
      <c r="AH2" s="297"/>
      <c r="AI2" s="120" t="s">
        <v>48</v>
      </c>
      <c r="AM2" s="117"/>
      <c r="AN2" s="118"/>
      <c r="AO2" s="118" t="s">
        <v>60</v>
      </c>
      <c r="AP2" s="297" t="s">
        <v>160</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45">
      <c r="G3" s="116"/>
      <c r="J3" s="116"/>
      <c r="L3" s="118"/>
      <c r="M3" s="118"/>
      <c r="N3" s="118"/>
      <c r="O3" s="118"/>
      <c r="P3" s="118"/>
      <c r="Q3" s="118"/>
      <c r="R3" s="118"/>
      <c r="Z3" s="122"/>
      <c r="AA3" s="122"/>
      <c r="AB3" s="123"/>
      <c r="AC3" s="124"/>
      <c r="AD3" s="123"/>
      <c r="BA3" s="125" t="s">
        <v>92</v>
      </c>
      <c r="BB3" s="299" t="s">
        <v>125</v>
      </c>
      <c r="BC3" s="300"/>
      <c r="BD3" s="300"/>
      <c r="BE3" s="301"/>
      <c r="BF3" s="118"/>
    </row>
    <row r="4" spans="2:64" s="121" customFormat="1" ht="19.2" x14ac:dyDescent="0.45">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299" t="s">
        <v>127</v>
      </c>
      <c r="BC4" s="300"/>
      <c r="BD4" s="300"/>
      <c r="BE4" s="301"/>
      <c r="BF4" s="127"/>
    </row>
    <row r="5" spans="2:64" s="121" customFormat="1" ht="6.75" customHeight="1" x14ac:dyDescent="0.45">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5">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127"/>
    </row>
    <row r="7" spans="2:64" s="121" customFormat="1" ht="6.75" customHeight="1" x14ac:dyDescent="0.45">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302">
        <v>1</v>
      </c>
      <c r="BC10" s="303"/>
      <c r="BD10" s="304"/>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75" customHeight="1" x14ac:dyDescent="0.2">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 customHeight="1" thickBot="1" x14ac:dyDescent="0.5">
      <c r="C16" s="162"/>
      <c r="D16" s="162"/>
      <c r="E16" s="162"/>
      <c r="F16" s="162"/>
      <c r="G16" s="162"/>
      <c r="X16" s="162"/>
      <c r="AN16" s="162"/>
      <c r="BE16" s="163"/>
      <c r="BF16" s="163"/>
      <c r="BG16" s="163"/>
    </row>
    <row r="17" spans="2:58" ht="20.25" customHeight="1" x14ac:dyDescent="0.45">
      <c r="B17" s="308" t="s">
        <v>88</v>
      </c>
      <c r="C17" s="311" t="s">
        <v>176</v>
      </c>
      <c r="D17" s="312"/>
      <c r="E17" s="313"/>
      <c r="F17" s="164"/>
      <c r="G17" s="320" t="s">
        <v>177</v>
      </c>
      <c r="H17" s="323" t="s">
        <v>178</v>
      </c>
      <c r="I17" s="312"/>
      <c r="J17" s="312"/>
      <c r="K17" s="313"/>
      <c r="L17" s="323" t="s">
        <v>179</v>
      </c>
      <c r="M17" s="312"/>
      <c r="N17" s="312"/>
      <c r="O17" s="326"/>
      <c r="P17" s="329"/>
      <c r="Q17" s="330"/>
      <c r="R17" s="331"/>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1～4週目の勤務時間数合計</v>
      </c>
      <c r="AY17" s="342"/>
      <c r="AZ17" s="347" t="s">
        <v>181</v>
      </c>
      <c r="BA17" s="348"/>
      <c r="BB17" s="265" t="s">
        <v>182</v>
      </c>
      <c r="BC17" s="266"/>
      <c r="BD17" s="266"/>
      <c r="BE17" s="266"/>
      <c r="BF17" s="267"/>
    </row>
    <row r="18" spans="2:58" ht="20.25" customHeight="1" x14ac:dyDescent="0.45">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45">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343"/>
      <c r="AY19" s="344"/>
      <c r="AZ19" s="349"/>
      <c r="BA19" s="350"/>
      <c r="BB19" s="268"/>
      <c r="BC19" s="269"/>
      <c r="BD19" s="269"/>
      <c r="BE19" s="269"/>
      <c r="BF19" s="270"/>
    </row>
    <row r="20" spans="2:58" ht="20.25" hidden="1" customHeight="1" x14ac:dyDescent="0.45">
      <c r="B20" s="309"/>
      <c r="C20" s="314"/>
      <c r="D20" s="315"/>
      <c r="E20" s="316"/>
      <c r="F20" s="165"/>
      <c r="G20" s="321"/>
      <c r="H20" s="324"/>
      <c r="I20" s="315"/>
      <c r="J20" s="315"/>
      <c r="K20" s="316"/>
      <c r="L20" s="324"/>
      <c r="M20" s="315"/>
      <c r="N20" s="315"/>
      <c r="O20" s="327"/>
      <c r="P20" s="332"/>
      <c r="Q20" s="333"/>
      <c r="R20" s="334"/>
      <c r="S20" s="166">
        <f>WEEKDAY(DATE($AC$2,$AG$2,1))</f>
        <v>2</v>
      </c>
      <c r="T20" s="167">
        <f>WEEKDAY(DATE($AC$2,$AG$2,2))</f>
        <v>3</v>
      </c>
      <c r="U20" s="167">
        <f>WEEKDAY(DATE($AC$2,$AG$2,3))</f>
        <v>4</v>
      </c>
      <c r="V20" s="167">
        <f>WEEKDAY(DATE($AC$2,$AG$2,4))</f>
        <v>5</v>
      </c>
      <c r="W20" s="167">
        <f>WEEKDAY(DATE($AC$2,$AG$2,5))</f>
        <v>6</v>
      </c>
      <c r="X20" s="167">
        <f>WEEKDAY(DATE($AC$2,$AG$2,6))</f>
        <v>7</v>
      </c>
      <c r="Y20" s="168">
        <f>WEEKDAY(DATE($AC$2,$AG$2,7))</f>
        <v>1</v>
      </c>
      <c r="Z20" s="166">
        <f>WEEKDAY(DATE($AC$2,$AG$2,8))</f>
        <v>2</v>
      </c>
      <c r="AA20" s="167">
        <f>WEEKDAY(DATE($AC$2,$AG$2,9))</f>
        <v>3</v>
      </c>
      <c r="AB20" s="167">
        <f>WEEKDAY(DATE($AC$2,$AG$2,10))</f>
        <v>4</v>
      </c>
      <c r="AC20" s="167">
        <f>WEEKDAY(DATE($AC$2,$AG$2,11))</f>
        <v>5</v>
      </c>
      <c r="AD20" s="167">
        <f>WEEKDAY(DATE($AC$2,$AG$2,12))</f>
        <v>6</v>
      </c>
      <c r="AE20" s="167">
        <f>WEEKDAY(DATE($AC$2,$AG$2,13))</f>
        <v>7</v>
      </c>
      <c r="AF20" s="168">
        <f>WEEKDAY(DATE($AC$2,$AG$2,14))</f>
        <v>1</v>
      </c>
      <c r="AG20" s="166">
        <f>WEEKDAY(DATE($AC$2,$AG$2,15))</f>
        <v>2</v>
      </c>
      <c r="AH20" s="167">
        <f>WEEKDAY(DATE($AC$2,$AG$2,16))</f>
        <v>3</v>
      </c>
      <c r="AI20" s="167">
        <f>WEEKDAY(DATE($AC$2,$AG$2,17))</f>
        <v>4</v>
      </c>
      <c r="AJ20" s="167">
        <f>WEEKDAY(DATE($AC$2,$AG$2,18))</f>
        <v>5</v>
      </c>
      <c r="AK20" s="167">
        <f>WEEKDAY(DATE($AC$2,$AG$2,19))</f>
        <v>6</v>
      </c>
      <c r="AL20" s="167">
        <f>WEEKDAY(DATE($AC$2,$AG$2,20))</f>
        <v>7</v>
      </c>
      <c r="AM20" s="168">
        <f>WEEKDAY(DATE($AC$2,$AG$2,21))</f>
        <v>1</v>
      </c>
      <c r="AN20" s="166">
        <f>WEEKDAY(DATE($AC$2,$AG$2,22))</f>
        <v>2</v>
      </c>
      <c r="AO20" s="167">
        <f>WEEKDAY(DATE($AC$2,$AG$2,23))</f>
        <v>3</v>
      </c>
      <c r="AP20" s="167">
        <f>WEEKDAY(DATE($AC$2,$AG$2,24))</f>
        <v>4</v>
      </c>
      <c r="AQ20" s="167">
        <f>WEEKDAY(DATE($AC$2,$AG$2,25))</f>
        <v>5</v>
      </c>
      <c r="AR20" s="167">
        <f>WEEKDAY(DATE($AC$2,$AG$2,26))</f>
        <v>6</v>
      </c>
      <c r="AS20" s="167">
        <f>WEEKDAY(DATE($AC$2,$AG$2,27))</f>
        <v>7</v>
      </c>
      <c r="AT20" s="168">
        <f>WEEKDAY(DATE($AC$2,$AG$2,28))</f>
        <v>1</v>
      </c>
      <c r="AU20" s="166">
        <f>IF(AU19=29,WEEKDAY(DATE($AC$2,$AG$2,29)),0)</f>
        <v>0</v>
      </c>
      <c r="AV20" s="167">
        <f>IF(AV19=30,WEEKDAY(DATE($AC$2,$AG$2,30)),0)</f>
        <v>0</v>
      </c>
      <c r="AW20" s="168">
        <f>IF(AW19=31,WEEKDAY(DATE($AC$2,$AG$2,31)),0)</f>
        <v>0</v>
      </c>
      <c r="AX20" s="343"/>
      <c r="AY20" s="344"/>
      <c r="AZ20" s="349"/>
      <c r="BA20" s="350"/>
      <c r="BB20" s="268"/>
      <c r="BC20" s="269"/>
      <c r="BD20" s="269"/>
      <c r="BE20" s="269"/>
      <c r="BF20" s="270"/>
    </row>
    <row r="21" spans="2:58" ht="22.5" customHeight="1" thickBot="1" x14ac:dyDescent="0.5">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月</v>
      </c>
      <c r="T21" s="175" t="str">
        <f t="shared" ref="T21:AT21" si="0">IF(T20=1,"日",IF(T20=2,"月",IF(T20=3,"火",IF(T20=4,"水",IF(T20=5,"木",IF(T20=6,"金","土"))))))</f>
        <v>火</v>
      </c>
      <c r="U21" s="175" t="str">
        <f t="shared" si="0"/>
        <v>水</v>
      </c>
      <c r="V21" s="175" t="str">
        <f t="shared" si="0"/>
        <v>木</v>
      </c>
      <c r="W21" s="175" t="str">
        <f t="shared" si="0"/>
        <v>金</v>
      </c>
      <c r="X21" s="175" t="str">
        <f t="shared" si="0"/>
        <v>土</v>
      </c>
      <c r="Y21" s="176" t="str">
        <f t="shared" si="0"/>
        <v>日</v>
      </c>
      <c r="Z21" s="174" t="str">
        <f>IF(Z20=1,"日",IF(Z20=2,"月",IF(Z20=3,"火",IF(Z20=4,"水",IF(Z20=5,"木",IF(Z20=6,"金","土"))))))</f>
        <v>月</v>
      </c>
      <c r="AA21" s="175" t="str">
        <f t="shared" si="0"/>
        <v>火</v>
      </c>
      <c r="AB21" s="175" t="str">
        <f t="shared" si="0"/>
        <v>水</v>
      </c>
      <c r="AC21" s="175" t="str">
        <f t="shared" si="0"/>
        <v>木</v>
      </c>
      <c r="AD21" s="175" t="str">
        <f t="shared" si="0"/>
        <v>金</v>
      </c>
      <c r="AE21" s="175" t="str">
        <f t="shared" si="0"/>
        <v>土</v>
      </c>
      <c r="AF21" s="176" t="str">
        <f t="shared" si="0"/>
        <v>日</v>
      </c>
      <c r="AG21" s="174" t="str">
        <f>IF(AG20=1,"日",IF(AG20=2,"月",IF(AG20=3,"火",IF(AG20=4,"水",IF(AG20=5,"木",IF(AG20=6,"金","土"))))))</f>
        <v>月</v>
      </c>
      <c r="AH21" s="175" t="str">
        <f t="shared" si="0"/>
        <v>火</v>
      </c>
      <c r="AI21" s="175" t="str">
        <f t="shared" si="0"/>
        <v>水</v>
      </c>
      <c r="AJ21" s="175" t="str">
        <f t="shared" si="0"/>
        <v>木</v>
      </c>
      <c r="AK21" s="175" t="str">
        <f t="shared" si="0"/>
        <v>金</v>
      </c>
      <c r="AL21" s="175" t="str">
        <f t="shared" si="0"/>
        <v>土</v>
      </c>
      <c r="AM21" s="176" t="str">
        <f t="shared" si="0"/>
        <v>日</v>
      </c>
      <c r="AN21" s="174" t="str">
        <f>IF(AN20=1,"日",IF(AN20=2,"月",IF(AN20=3,"火",IF(AN20=4,"水",IF(AN20=5,"木",IF(AN20=6,"金","土"))))))</f>
        <v>月</v>
      </c>
      <c r="AO21" s="175" t="str">
        <f t="shared" si="0"/>
        <v>火</v>
      </c>
      <c r="AP21" s="175" t="str">
        <f t="shared" si="0"/>
        <v>水</v>
      </c>
      <c r="AQ21" s="175" t="str">
        <f t="shared" si="0"/>
        <v>木</v>
      </c>
      <c r="AR21" s="175" t="str">
        <f t="shared" si="0"/>
        <v>金</v>
      </c>
      <c r="AS21" s="175" t="str">
        <f t="shared" si="0"/>
        <v>土</v>
      </c>
      <c r="AT21" s="176" t="str">
        <f t="shared" si="0"/>
        <v>日</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345"/>
      <c r="AY21" s="346"/>
      <c r="AZ21" s="351"/>
      <c r="BA21" s="352"/>
      <c r="BB21" s="271"/>
      <c r="BC21" s="272"/>
      <c r="BD21" s="272"/>
      <c r="BE21" s="272"/>
      <c r="BF21" s="273"/>
    </row>
    <row r="22" spans="2:58" ht="20.25" customHeight="1" x14ac:dyDescent="0.45">
      <c r="B22" s="384">
        <v>1</v>
      </c>
      <c r="C22" s="389" t="s">
        <v>145</v>
      </c>
      <c r="D22" s="390"/>
      <c r="E22" s="391"/>
      <c r="F22" s="84"/>
      <c r="G22" s="392" t="s">
        <v>105</v>
      </c>
      <c r="H22" s="394" t="s">
        <v>145</v>
      </c>
      <c r="I22" s="395"/>
      <c r="J22" s="395"/>
      <c r="K22" s="396"/>
      <c r="L22" s="359" t="s">
        <v>106</v>
      </c>
      <c r="M22" s="360"/>
      <c r="N22" s="360"/>
      <c r="O22" s="361"/>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85"/>
      <c r="AY22" s="386"/>
      <c r="AZ22" s="387"/>
      <c r="BA22" s="388"/>
      <c r="BB22" s="274"/>
      <c r="BC22" s="275"/>
      <c r="BD22" s="275"/>
      <c r="BE22" s="275"/>
      <c r="BF22" s="276"/>
    </row>
    <row r="23" spans="2:58" ht="20.25" customHeight="1" x14ac:dyDescent="0.45">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286">
        <f>IF($BB$3="４週",SUM(S23:AT23),IF($BB$3="暦月",SUM(S23:AW23),""))</f>
        <v>160</v>
      </c>
      <c r="AY23" s="287"/>
      <c r="AZ23" s="288">
        <f>IF($BB$3="４週",AX23/4,IF($BB$3="暦月",【記載例】通所リハ!AX23/(【記載例】通所リハ!$BB$8/7),""))</f>
        <v>40</v>
      </c>
      <c r="BA23" s="289"/>
      <c r="BB23" s="277"/>
      <c r="BC23" s="278"/>
      <c r="BD23" s="278"/>
      <c r="BE23" s="278"/>
      <c r="BF23" s="279"/>
    </row>
    <row r="24" spans="2:58" ht="20.25" customHeight="1" x14ac:dyDescent="0.45">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93">
        <f>IF($BB$3="４週",SUM(S24:AT24),IF($BB$3="暦月",SUM(S24:AW24),""))</f>
        <v>140</v>
      </c>
      <c r="AY24" s="294"/>
      <c r="AZ24" s="368">
        <f>IF($BB$3="４週",AX24/4,IF($BB$3="暦月",【記載例】通所リハ!AX24/(【記載例】通所リハ!$BB$8/7),""))</f>
        <v>35</v>
      </c>
      <c r="BA24" s="369"/>
      <c r="BB24" s="280"/>
      <c r="BC24" s="281"/>
      <c r="BD24" s="281"/>
      <c r="BE24" s="281"/>
      <c r="BF24" s="282"/>
    </row>
    <row r="25" spans="2:58" ht="20.25" customHeight="1" x14ac:dyDescent="0.45">
      <c r="B25" s="370">
        <f>B22+1</f>
        <v>2</v>
      </c>
      <c r="C25" s="375" t="s">
        <v>25</v>
      </c>
      <c r="D25" s="376"/>
      <c r="E25" s="377"/>
      <c r="F25" s="111"/>
      <c r="G25" s="403" t="s">
        <v>105</v>
      </c>
      <c r="H25" s="405" t="s">
        <v>148</v>
      </c>
      <c r="I25" s="398"/>
      <c r="J25" s="398"/>
      <c r="K25" s="399"/>
      <c r="L25" s="406" t="s">
        <v>107</v>
      </c>
      <c r="M25" s="407"/>
      <c r="N25" s="407"/>
      <c r="O25" s="408"/>
      <c r="P25" s="412" t="s">
        <v>44</v>
      </c>
      <c r="Q25" s="413"/>
      <c r="R25" s="4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71"/>
      <c r="AY25" s="372"/>
      <c r="AZ25" s="373"/>
      <c r="BA25" s="374"/>
      <c r="BB25" s="400"/>
      <c r="BC25" s="401"/>
      <c r="BD25" s="401"/>
      <c r="BE25" s="401"/>
      <c r="BF25" s="402"/>
    </row>
    <row r="26" spans="2:58" ht="20.25" customHeight="1" x14ac:dyDescent="0.45">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286">
        <f>IF($BB$3="４週",SUM(S26:AT26),IF($BB$3="暦月",SUM(S26:AW26),""))</f>
        <v>160</v>
      </c>
      <c r="AY26" s="287"/>
      <c r="AZ26" s="288">
        <f>IF($BB$3="４週",AX26/4,IF($BB$3="暦月",【記載例】通所リハ!AX26/(【記載例】通所リハ!$BB$8/7),""))</f>
        <v>40</v>
      </c>
      <c r="BA26" s="289"/>
      <c r="BB26" s="277"/>
      <c r="BC26" s="278"/>
      <c r="BD26" s="278"/>
      <c r="BE26" s="278"/>
      <c r="BF26" s="279"/>
    </row>
    <row r="27" spans="2:58" ht="20.25" customHeight="1" x14ac:dyDescent="0.45">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93">
        <f>IF($BB$3="４週",SUM(S27:AT27),IF($BB$3="暦月",SUM(S27:AW27),""))</f>
        <v>140</v>
      </c>
      <c r="AY27" s="294"/>
      <c r="AZ27" s="368">
        <f>IF($BB$3="４週",AX27/4,IF($BB$3="暦月",【記載例】通所リハ!AX27/(【記載例】通所リハ!$BB$8/7),""))</f>
        <v>35</v>
      </c>
      <c r="BA27" s="369"/>
      <c r="BB27" s="280"/>
      <c r="BC27" s="281"/>
      <c r="BD27" s="281"/>
      <c r="BE27" s="281"/>
      <c r="BF27" s="282"/>
    </row>
    <row r="28" spans="2:58" ht="20.25" customHeight="1" x14ac:dyDescent="0.45">
      <c r="B28" s="370">
        <f>B25+1</f>
        <v>3</v>
      </c>
      <c r="C28" s="375" t="s">
        <v>4</v>
      </c>
      <c r="D28" s="376"/>
      <c r="E28" s="377"/>
      <c r="F28" s="111"/>
      <c r="G28" s="403" t="s">
        <v>105</v>
      </c>
      <c r="H28" s="405" t="s">
        <v>13</v>
      </c>
      <c r="I28" s="398"/>
      <c r="J28" s="398"/>
      <c r="K28" s="399"/>
      <c r="L28" s="406" t="s">
        <v>108</v>
      </c>
      <c r="M28" s="407"/>
      <c r="N28" s="407"/>
      <c r="O28" s="408"/>
      <c r="P28" s="412" t="s">
        <v>44</v>
      </c>
      <c r="Q28" s="413"/>
      <c r="R28" s="4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71"/>
      <c r="AY28" s="372"/>
      <c r="AZ28" s="373"/>
      <c r="BA28" s="374"/>
      <c r="BB28" s="400"/>
      <c r="BC28" s="401"/>
      <c r="BD28" s="401"/>
      <c r="BE28" s="401"/>
      <c r="BF28" s="402"/>
    </row>
    <row r="29" spans="2:58" ht="20.25" customHeight="1" x14ac:dyDescent="0.45">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286">
        <f>IF($BB$3="４週",SUM(S29:AT29),IF($BB$3="暦月",SUM(S29:AW29),""))</f>
        <v>160</v>
      </c>
      <c r="AY29" s="287"/>
      <c r="AZ29" s="288">
        <f>IF($BB$3="４週",AX29/4,IF($BB$3="暦月",【記載例】通所リハ!AX29/(【記載例】通所リハ!$BB$8/7),""))</f>
        <v>40</v>
      </c>
      <c r="BA29" s="289"/>
      <c r="BB29" s="277"/>
      <c r="BC29" s="278"/>
      <c r="BD29" s="278"/>
      <c r="BE29" s="278"/>
      <c r="BF29" s="279"/>
    </row>
    <row r="30" spans="2:58" ht="20.25" customHeight="1" x14ac:dyDescent="0.45">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93">
        <f>IF($BB$3="４週",SUM(S30:AT30),IF($BB$3="暦月",SUM(S30:AW30),""))</f>
        <v>140</v>
      </c>
      <c r="AY30" s="294"/>
      <c r="AZ30" s="368">
        <f>IF($BB$3="４週",AX30/4,IF($BB$3="暦月",【記載例】通所リハ!AX30/(【記載例】通所リハ!$BB$8/7),""))</f>
        <v>35</v>
      </c>
      <c r="BA30" s="369"/>
      <c r="BB30" s="280"/>
      <c r="BC30" s="281"/>
      <c r="BD30" s="281"/>
      <c r="BE30" s="281"/>
      <c r="BF30" s="282"/>
    </row>
    <row r="31" spans="2:58" ht="20.25" customHeight="1" x14ac:dyDescent="0.45">
      <c r="B31" s="370">
        <f>B28+1</f>
        <v>4</v>
      </c>
      <c r="C31" s="375" t="s">
        <v>55</v>
      </c>
      <c r="D31" s="376"/>
      <c r="E31" s="377"/>
      <c r="F31" s="111"/>
      <c r="G31" s="403" t="s">
        <v>105</v>
      </c>
      <c r="H31" s="405" t="s">
        <v>91</v>
      </c>
      <c r="I31" s="398"/>
      <c r="J31" s="398"/>
      <c r="K31" s="399"/>
      <c r="L31" s="406" t="s">
        <v>109</v>
      </c>
      <c r="M31" s="407"/>
      <c r="N31" s="407"/>
      <c r="O31" s="408"/>
      <c r="P31" s="412" t="s">
        <v>44</v>
      </c>
      <c r="Q31" s="413"/>
      <c r="R31" s="4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71"/>
      <c r="AY31" s="372"/>
      <c r="AZ31" s="373"/>
      <c r="BA31" s="374"/>
      <c r="BB31" s="400"/>
      <c r="BC31" s="401"/>
      <c r="BD31" s="401"/>
      <c r="BE31" s="401"/>
      <c r="BF31" s="402"/>
    </row>
    <row r="32" spans="2:58" ht="20.25" customHeight="1" x14ac:dyDescent="0.45">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286">
        <f>IF($BB$3="４週",SUM(S32:AT32),IF($BB$3="暦月",SUM(S32:AW32),""))</f>
        <v>160</v>
      </c>
      <c r="AY32" s="287"/>
      <c r="AZ32" s="288">
        <f>IF($BB$3="４週",AX32/4,IF($BB$3="暦月",【記載例】通所リハ!AX32/(【記載例】通所リハ!$BB$8/7),""))</f>
        <v>40</v>
      </c>
      <c r="BA32" s="289"/>
      <c r="BB32" s="277"/>
      <c r="BC32" s="278"/>
      <c r="BD32" s="278"/>
      <c r="BE32" s="278"/>
      <c r="BF32" s="279"/>
    </row>
    <row r="33" spans="2:58" ht="20.25" customHeight="1" x14ac:dyDescent="0.45">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93">
        <f>IF($BB$3="４週",SUM(S33:AT33),IF($BB$3="暦月",SUM(S33:AW33),""))</f>
        <v>140</v>
      </c>
      <c r="AY33" s="294"/>
      <c r="AZ33" s="368">
        <f>IF($BB$3="４週",AX33/4,IF($BB$3="暦月",【記載例】通所リハ!AX33/(【記載例】通所リハ!$BB$8/7),""))</f>
        <v>35</v>
      </c>
      <c r="BA33" s="369"/>
      <c r="BB33" s="280"/>
      <c r="BC33" s="281"/>
      <c r="BD33" s="281"/>
      <c r="BE33" s="281"/>
      <c r="BF33" s="282"/>
    </row>
    <row r="34" spans="2:58" ht="20.25" customHeight="1" x14ac:dyDescent="0.45">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45">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45">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45">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45">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45">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45">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45">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45">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45">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45">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45">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45">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45">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45">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45">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45">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45">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45">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45">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45">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45">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45">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45">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45">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45">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5">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5">
      <c r="B62" s="246"/>
      <c r="C62" s="247"/>
      <c r="D62" s="247"/>
      <c r="E62" s="247"/>
      <c r="F62" s="185"/>
      <c r="G62" s="452" t="s">
        <v>183</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35</v>
      </c>
      <c r="BA62" s="448"/>
      <c r="BB62" s="436"/>
      <c r="BC62" s="437"/>
      <c r="BD62" s="437"/>
      <c r="BE62" s="437"/>
      <c r="BF62" s="438"/>
    </row>
    <row r="63" spans="2:58" ht="20.25" customHeight="1" x14ac:dyDescent="0.45">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5">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5">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35</v>
      </c>
      <c r="BA65" s="448"/>
      <c r="BB65" s="439"/>
      <c r="BC65" s="440"/>
      <c r="BD65" s="440"/>
      <c r="BE65" s="440"/>
      <c r="BF65" s="441"/>
    </row>
    <row r="66" spans="1:73" ht="20.25" customHeight="1" x14ac:dyDescent="0.45">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35</v>
      </c>
      <c r="BA66" s="448"/>
      <c r="BB66" s="439"/>
      <c r="BC66" s="440"/>
      <c r="BD66" s="440"/>
      <c r="BE66" s="440"/>
      <c r="BF66" s="441"/>
    </row>
    <row r="67" spans="1:73" ht="20.25" customHeight="1" x14ac:dyDescent="0.45">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5">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5">
      <c r="B69" s="187"/>
      <c r="C69" s="188"/>
      <c r="D69" s="188"/>
      <c r="E69" s="188"/>
      <c r="F69" s="188"/>
      <c r="G69" s="430" t="s">
        <v>184</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5" customHeight="1" x14ac:dyDescent="0.45">
      <c r="C70" s="189"/>
      <c r="D70" s="189"/>
      <c r="E70" s="189"/>
      <c r="F70" s="189"/>
      <c r="G70" s="190"/>
      <c r="H70" s="191"/>
      <c r="AF70" s="162"/>
    </row>
    <row r="71" spans="1:73" ht="11.4" customHeight="1" x14ac:dyDescent="0.45">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5">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5">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5">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5">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5">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5">
      <c r="C78" s="162"/>
      <c r="D78" s="162"/>
      <c r="E78" s="162"/>
      <c r="F78" s="162"/>
      <c r="G78" s="162"/>
    </row>
  </sheetData>
  <sheetProtection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K20" sqref="K20"/>
    </sheetView>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5">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5">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C2" sqref="C2"/>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5"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5">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27" t="s">
        <v>88</v>
      </c>
      <c r="C17" s="530" t="s">
        <v>176</v>
      </c>
      <c r="D17" s="531"/>
      <c r="E17" s="532"/>
      <c r="F17" s="107"/>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5">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5">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5">
      <c r="B20" s="528"/>
      <c r="C20" s="533"/>
      <c r="D20" s="534"/>
      <c r="E20" s="535"/>
      <c r="F20" s="108"/>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5">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5">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c r="BC22" s="275"/>
      <c r="BD22" s="275"/>
      <c r="BE22" s="275"/>
      <c r="BF22" s="276"/>
    </row>
    <row r="23" spans="2:58" ht="20.25" customHeight="1" x14ac:dyDescent="0.45">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45">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45">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45">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45">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45">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45">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45">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45">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45">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45">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45">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45">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45">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45">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45">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45">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45">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45">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45">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45">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45">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45">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45">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45">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45">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45">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45">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45">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45">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45">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45">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45">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45">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45">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45">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45">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45">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45">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45">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45">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45">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45">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45">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45">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45">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45">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45">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45">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45">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45">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45">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45">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45">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45">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45">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45">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45">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45">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45">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45">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45">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45">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45">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45">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45">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45">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45">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45">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45">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45">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45">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45">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45">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45">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45">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45">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45">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45">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45">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45">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45">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45">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45">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45">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45">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45">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45">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45">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45">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45">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45">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45">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45">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45">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45">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45">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45">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45">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45">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45">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45">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45">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45">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45">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45">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45">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45">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45">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45">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45">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45">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45">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45">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45">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45">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45">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45">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45">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45">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45">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45">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45">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45">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45">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45">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45">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45">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45">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45">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45">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45">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45">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45">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45">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45">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45">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45">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45">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45">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45">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45">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45">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45">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45">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45">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45">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45">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45">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45">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45">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45">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45">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45">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45">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45">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45">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45">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45">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45">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45">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45">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45">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45">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45">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45">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45">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45">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45">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45">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45">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45">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45">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45">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45">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45">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45">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45">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45">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45">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45">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45">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45">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45">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45">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45">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45">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45">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45">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45">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45">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45">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45">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45">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45">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45">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45">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45">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45">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45">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45">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45">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45">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45">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45">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45">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45">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45">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45">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45">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45">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45">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45">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45">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45">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45">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45">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45">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45">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45">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45">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45">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45">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45">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45">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45">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45">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45">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45">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45">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45">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45">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45">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45">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45">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45">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45">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45">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45">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45">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45">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45">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45">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45">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45">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45">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45">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45">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45">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45">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45">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45">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45">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45">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45">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45">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45">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45">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45">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45">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45">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45">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45">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45">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45">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45">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45">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45">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45">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45">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45">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45">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45">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45">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45">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45">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45">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45">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45">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45">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45">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45">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45">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45">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45">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45">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45">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45">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45">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45">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45">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45">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45">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45">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45">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45">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45">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45">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5">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5">
      <c r="B323" s="246"/>
      <c r="C323" s="247"/>
      <c r="D323" s="247"/>
      <c r="E323" s="247"/>
      <c r="F323" s="185"/>
      <c r="G323" s="452" t="s">
        <v>183</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45">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45">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45">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45">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45">
      <c r="B328" s="248"/>
      <c r="C328" s="199"/>
      <c r="D328" s="199"/>
      <c r="E328" s="199"/>
      <c r="F328" s="186"/>
      <c r="G328" s="454"/>
      <c r="H328" s="454"/>
      <c r="I328" s="454"/>
      <c r="J328" s="454"/>
      <c r="K328" s="455"/>
      <c r="L328" s="258"/>
      <c r="M328" s="432" t="s">
        <v>146</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45">
      <c r="B329" s="249"/>
      <c r="C329" s="250"/>
      <c r="D329" s="250"/>
      <c r="E329" s="250"/>
      <c r="F329" s="186"/>
      <c r="G329" s="456"/>
      <c r="H329" s="456"/>
      <c r="I329" s="456"/>
      <c r="J329" s="456"/>
      <c r="K329" s="457"/>
      <c r="L329" s="259"/>
      <c r="M329" s="434" t="s">
        <v>147</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5">
      <c r="B330" s="187"/>
      <c r="C330" s="188"/>
      <c r="D330" s="188"/>
      <c r="E330" s="188"/>
      <c r="F330" s="188"/>
      <c r="G330" s="430" t="s">
        <v>184</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45">
      <c r="C331" s="24"/>
      <c r="D331" s="24"/>
      <c r="E331" s="24"/>
      <c r="F331" s="24"/>
      <c r="G331" s="32"/>
      <c r="H331" s="33"/>
      <c r="AF331" s="9"/>
    </row>
    <row r="332" spans="1:73" ht="11.4" customHeight="1" x14ac:dyDescent="0.45">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5">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5">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C339" s="9"/>
      <c r="D339" s="9"/>
      <c r="E339" s="9"/>
      <c r="F339" s="9"/>
      <c r="G339" s="9"/>
    </row>
  </sheetData>
  <sheetProtection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70" zoomScaleNormal="70" zoomScaleSheetLayoutView="70" workbookViewId="0">
      <selection activeCell="C2" sqref="C2"/>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5"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5">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27" t="s">
        <v>88</v>
      </c>
      <c r="C17" s="530" t="s">
        <v>176</v>
      </c>
      <c r="D17" s="531"/>
      <c r="E17" s="532"/>
      <c r="F17" s="89"/>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5">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5">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5">
      <c r="B20" s="528"/>
      <c r="C20" s="533"/>
      <c r="D20" s="534"/>
      <c r="E20" s="535"/>
      <c r="F20" s="90"/>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5">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5">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45">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45">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45">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45">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45">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45">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45">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45">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45">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45">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45">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45">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45">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45">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45">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45">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45">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45">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45">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45">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45">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45">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45">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45">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45">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45">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45">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45">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45">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45">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45">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45">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45">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45">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45">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45">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45">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5">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46"/>
      <c r="C62" s="247"/>
      <c r="D62" s="247"/>
      <c r="E62" s="247"/>
      <c r="F62" s="185"/>
      <c r="G62" s="452" t="s">
        <v>183</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45">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5">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5">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45">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45">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5">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5">
      <c r="B69" s="187"/>
      <c r="C69" s="188"/>
      <c r="D69" s="188"/>
      <c r="E69" s="188"/>
      <c r="F69" s="188"/>
      <c r="G69" s="430" t="s">
        <v>184</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45">
      <c r="C70" s="24"/>
      <c r="D70" s="24"/>
      <c r="E70" s="24"/>
      <c r="F70" s="24"/>
      <c r="G70" s="32"/>
      <c r="H70" s="33"/>
      <c r="AF70" s="9"/>
    </row>
    <row r="71" spans="1:73" ht="11.4" customHeight="1" x14ac:dyDescent="0.45">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5">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5">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C78" s="9"/>
      <c r="D78" s="9"/>
      <c r="E78" s="9"/>
      <c r="F78" s="9"/>
      <c r="G78" s="9"/>
    </row>
  </sheetData>
  <sheetProtection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1" sqref="C1"/>
    </sheetView>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5">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5">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opLeftCell="A58" workbookViewId="0">
      <selection activeCell="C1" sqref="C1"/>
    </sheetView>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162</v>
      </c>
      <c r="C2" s="54"/>
      <c r="D2" s="52"/>
      <c r="E2" s="52"/>
      <c r="F2" s="52"/>
    </row>
    <row r="3" spans="2:11" s="38" customFormat="1" ht="20.25" customHeight="1" x14ac:dyDescent="0.45">
      <c r="B3" s="54"/>
      <c r="C3" s="54"/>
      <c r="D3" s="52"/>
      <c r="E3" s="52"/>
      <c r="F3" s="52"/>
    </row>
    <row r="4" spans="2:11" s="58" customFormat="1" ht="20.25" customHeight="1" x14ac:dyDescent="0.45">
      <c r="B4" s="65"/>
      <c r="C4" s="52" t="s">
        <v>113</v>
      </c>
      <c r="D4" s="52"/>
      <c r="F4" s="578" t="s">
        <v>114</v>
      </c>
      <c r="G4" s="578"/>
      <c r="H4" s="578"/>
      <c r="I4" s="578"/>
      <c r="J4" s="578"/>
      <c r="K4" s="578"/>
    </row>
    <row r="5" spans="2:11" s="58" customFormat="1" ht="20.25" customHeight="1" x14ac:dyDescent="0.45">
      <c r="B5" s="66"/>
      <c r="C5" s="52" t="s">
        <v>115</v>
      </c>
      <c r="D5" s="52"/>
      <c r="F5" s="578"/>
      <c r="G5" s="578"/>
      <c r="H5" s="578"/>
      <c r="I5" s="578"/>
      <c r="J5" s="578"/>
      <c r="K5" s="578"/>
    </row>
    <row r="6" spans="2:11" s="38" customFormat="1" ht="20.25" customHeight="1" x14ac:dyDescent="0.45">
      <c r="B6" s="53" t="s">
        <v>110</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136</v>
      </c>
      <c r="C10" s="54"/>
      <c r="D10" s="52"/>
      <c r="E10" s="52"/>
      <c r="F10" s="52"/>
    </row>
    <row r="11" spans="2:11" s="38" customFormat="1" ht="20.25" customHeight="1" x14ac:dyDescent="0.45">
      <c r="B11" s="52"/>
      <c r="C11" s="54"/>
      <c r="D11" s="52"/>
      <c r="E11" s="52"/>
      <c r="F11" s="52"/>
    </row>
    <row r="12" spans="2:11" s="38" customFormat="1" ht="20.25" customHeight="1" x14ac:dyDescent="0.45">
      <c r="B12" s="52" t="s">
        <v>170</v>
      </c>
      <c r="C12" s="54"/>
      <c r="D12" s="52"/>
    </row>
    <row r="13" spans="2:11" s="38" customFormat="1" ht="20.25" customHeight="1" x14ac:dyDescent="0.45">
      <c r="B13" s="52"/>
      <c r="C13" s="54"/>
      <c r="D13" s="52"/>
    </row>
    <row r="14" spans="2:11" s="38" customFormat="1" ht="20.25" customHeight="1" x14ac:dyDescent="0.45">
      <c r="B14" s="52" t="s">
        <v>185</v>
      </c>
      <c r="C14" s="54"/>
      <c r="D14" s="52"/>
    </row>
    <row r="15" spans="2:11" s="38" customFormat="1" ht="20.25" customHeight="1" x14ac:dyDescent="0.45">
      <c r="B15" s="52"/>
      <c r="C15" s="54"/>
      <c r="D15" s="52"/>
    </row>
    <row r="16" spans="2:11" s="38" customFormat="1" ht="20.25" customHeight="1" x14ac:dyDescent="0.45">
      <c r="B16" s="52" t="s">
        <v>186</v>
      </c>
      <c r="C16" s="54"/>
      <c r="D16" s="52"/>
    </row>
    <row r="17" spans="2:16" s="38" customFormat="1" ht="20.25" customHeight="1" x14ac:dyDescent="0.45">
      <c r="B17" s="54"/>
      <c r="C17" s="54"/>
      <c r="D17" s="52"/>
    </row>
    <row r="18" spans="2:16" s="38" customFormat="1" ht="20.25" customHeight="1" x14ac:dyDescent="0.45">
      <c r="B18" s="52" t="s">
        <v>187</v>
      </c>
      <c r="C18" s="54"/>
      <c r="D18" s="52"/>
    </row>
    <row r="19" spans="2:16" s="38" customFormat="1" ht="20.25" customHeight="1" x14ac:dyDescent="0.45">
      <c r="B19" s="54"/>
      <c r="C19" s="54"/>
      <c r="D19" s="52"/>
    </row>
    <row r="20" spans="2:16" s="38" customFormat="1" ht="17.25" customHeight="1" x14ac:dyDescent="0.45">
      <c r="B20" s="52" t="s">
        <v>188</v>
      </c>
      <c r="C20" s="52"/>
      <c r="D20" s="52"/>
    </row>
    <row r="21" spans="2:16" s="38" customFormat="1" ht="17.25" customHeight="1" x14ac:dyDescent="0.45">
      <c r="B21" s="52" t="s">
        <v>95</v>
      </c>
      <c r="C21" s="52"/>
      <c r="D21" s="52"/>
    </row>
    <row r="22" spans="2:16" s="38" customFormat="1" ht="17.25" customHeight="1" x14ac:dyDescent="0.45">
      <c r="B22" s="52"/>
      <c r="C22" s="52"/>
      <c r="D22" s="52"/>
    </row>
    <row r="23" spans="2:16" s="38" customFormat="1" ht="17.25" customHeight="1" x14ac:dyDescent="0.45">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45">
      <c r="B24" s="52"/>
      <c r="C24" s="30">
        <v>1</v>
      </c>
      <c r="D24" s="55" t="s">
        <v>145</v>
      </c>
      <c r="E24" s="580"/>
      <c r="F24" s="580"/>
      <c r="G24" s="580"/>
      <c r="H24" s="580"/>
      <c r="I24" s="580"/>
      <c r="J24" s="580"/>
      <c r="K24" s="580"/>
      <c r="L24" s="580"/>
      <c r="M24" s="580"/>
      <c r="N24" s="580"/>
      <c r="O24" s="580"/>
      <c r="P24" s="580"/>
    </row>
    <row r="25" spans="2:16" s="38" customFormat="1" ht="17.25" customHeight="1" x14ac:dyDescent="0.45">
      <c r="B25" s="52"/>
      <c r="C25" s="30">
        <v>2</v>
      </c>
      <c r="D25" s="55" t="s">
        <v>25</v>
      </c>
      <c r="E25" s="580"/>
      <c r="F25" s="580"/>
      <c r="G25" s="580"/>
      <c r="H25" s="580"/>
      <c r="I25" s="580"/>
      <c r="J25" s="580"/>
      <c r="K25" s="580"/>
      <c r="L25" s="580"/>
      <c r="M25" s="580"/>
      <c r="N25" s="580"/>
      <c r="O25" s="580"/>
      <c r="P25" s="580"/>
    </row>
    <row r="26" spans="2:16" s="38" customFormat="1" ht="17.25" customHeight="1" x14ac:dyDescent="0.45">
      <c r="B26" s="52"/>
      <c r="C26" s="30">
        <v>3</v>
      </c>
      <c r="D26" s="55" t="s">
        <v>26</v>
      </c>
      <c r="E26" s="580"/>
      <c r="F26" s="580"/>
      <c r="G26" s="580"/>
      <c r="H26" s="580"/>
      <c r="I26" s="580"/>
      <c r="J26" s="580"/>
      <c r="K26" s="580"/>
      <c r="L26" s="580"/>
      <c r="M26" s="580"/>
      <c r="N26" s="580"/>
      <c r="O26" s="580"/>
      <c r="P26" s="580"/>
    </row>
    <row r="27" spans="2:16" s="38" customFormat="1" ht="17.25" customHeight="1" x14ac:dyDescent="0.45">
      <c r="B27" s="52"/>
      <c r="C27" s="30">
        <v>4</v>
      </c>
      <c r="D27" s="55" t="s">
        <v>27</v>
      </c>
      <c r="E27" s="580"/>
      <c r="F27" s="580"/>
      <c r="G27" s="580"/>
      <c r="H27" s="580"/>
      <c r="I27" s="580"/>
      <c r="J27" s="580"/>
      <c r="K27" s="580"/>
      <c r="L27" s="580"/>
      <c r="M27" s="580"/>
      <c r="N27" s="580"/>
      <c r="O27" s="580"/>
      <c r="P27" s="580"/>
    </row>
    <row r="28" spans="2:16" s="38" customFormat="1" ht="17.25" customHeight="1" x14ac:dyDescent="0.45">
      <c r="B28" s="52"/>
      <c r="C28" s="30">
        <v>5</v>
      </c>
      <c r="D28" s="55" t="s">
        <v>4</v>
      </c>
      <c r="E28" s="580"/>
      <c r="F28" s="580"/>
      <c r="G28" s="580"/>
      <c r="H28" s="580"/>
      <c r="I28" s="580"/>
      <c r="J28" s="580"/>
      <c r="K28" s="580"/>
      <c r="L28" s="580"/>
      <c r="M28" s="580"/>
      <c r="N28" s="580"/>
      <c r="O28" s="580"/>
      <c r="P28" s="580"/>
    </row>
    <row r="29" spans="2:16" s="38" customFormat="1" ht="17.25" customHeight="1" x14ac:dyDescent="0.45">
      <c r="B29" s="52"/>
      <c r="C29" s="30">
        <v>6</v>
      </c>
      <c r="D29" s="55" t="s">
        <v>55</v>
      </c>
      <c r="E29" s="580"/>
      <c r="F29" s="580"/>
      <c r="G29" s="580"/>
      <c r="H29" s="580"/>
      <c r="I29" s="580"/>
      <c r="J29" s="580"/>
      <c r="K29" s="580"/>
      <c r="L29" s="580"/>
      <c r="M29" s="580"/>
      <c r="N29" s="580"/>
      <c r="O29" s="580"/>
      <c r="P29" s="580"/>
    </row>
    <row r="30" spans="2:16" s="38" customFormat="1" ht="17.25" customHeight="1" x14ac:dyDescent="0.45">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45">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45">
      <c r="B32" s="52"/>
      <c r="C32" s="62"/>
      <c r="D32" s="63"/>
      <c r="E32" s="63" t="s">
        <v>166</v>
      </c>
      <c r="F32" s="63"/>
      <c r="G32" s="63"/>
      <c r="H32" s="63"/>
      <c r="I32" s="63"/>
      <c r="J32" s="63"/>
      <c r="K32" s="63"/>
      <c r="L32" s="63"/>
      <c r="M32" s="63"/>
      <c r="N32" s="63"/>
      <c r="O32" s="63"/>
      <c r="P32" s="63"/>
    </row>
    <row r="33" spans="2:25" s="38" customFormat="1" ht="17.25" customHeight="1" x14ac:dyDescent="0.45">
      <c r="B33" s="52"/>
      <c r="C33" s="62"/>
      <c r="D33" s="63"/>
      <c r="E33" s="38" t="s">
        <v>167</v>
      </c>
    </row>
    <row r="34" spans="2:25" s="38" customFormat="1" ht="17.25" customHeight="1" x14ac:dyDescent="0.45">
      <c r="B34" s="52"/>
      <c r="C34" s="62"/>
      <c r="D34" s="63"/>
      <c r="E34" s="38" t="s">
        <v>168</v>
      </c>
    </row>
    <row r="35" spans="2:25" s="38" customFormat="1" ht="17.25" customHeight="1" x14ac:dyDescent="0.45">
      <c r="B35" s="52"/>
      <c r="C35" s="62"/>
      <c r="D35" s="63"/>
      <c r="E35" s="38" t="s">
        <v>169</v>
      </c>
    </row>
    <row r="36" spans="2:25" s="38" customFormat="1" ht="17.25" customHeight="1" x14ac:dyDescent="0.45">
      <c r="B36" s="52"/>
      <c r="C36" s="62"/>
      <c r="D36" s="63"/>
    </row>
    <row r="37" spans="2:25" s="38" customFormat="1" ht="17.25" customHeight="1" x14ac:dyDescent="0.45">
      <c r="B37" s="52" t="s">
        <v>189</v>
      </c>
      <c r="C37" s="52"/>
      <c r="D37" s="52"/>
      <c r="E37" s="58"/>
      <c r="F37" s="58"/>
    </row>
    <row r="38" spans="2:25" s="38" customFormat="1" ht="17.25" customHeight="1" x14ac:dyDescent="0.45">
      <c r="B38" s="52" t="s">
        <v>96</v>
      </c>
      <c r="C38" s="52"/>
      <c r="D38" s="52"/>
      <c r="E38" s="58"/>
      <c r="F38" s="58"/>
    </row>
    <row r="39" spans="2:25" s="38" customFormat="1" ht="17.25" customHeight="1" x14ac:dyDescent="0.45">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5">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5">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5">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5">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5">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5">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5">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5">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5">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5">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5">
      <c r="B50" s="52" t="s">
        <v>190</v>
      </c>
      <c r="C50" s="52"/>
      <c r="D50" s="52"/>
    </row>
    <row r="51" spans="2:51" s="38" customFormat="1" ht="17.25" customHeight="1" x14ac:dyDescent="0.45">
      <c r="B51" s="52" t="s">
        <v>101</v>
      </c>
      <c r="C51" s="52"/>
      <c r="D51" s="52"/>
      <c r="AH51" s="29"/>
      <c r="AI51" s="29"/>
      <c r="AJ51" s="29"/>
      <c r="AK51" s="29"/>
      <c r="AL51" s="29"/>
      <c r="AM51" s="29"/>
      <c r="AN51" s="29"/>
      <c r="AO51" s="29"/>
      <c r="AP51" s="29"/>
      <c r="AQ51" s="29"/>
      <c r="AR51" s="29"/>
      <c r="AS51" s="29"/>
    </row>
    <row r="52" spans="2:51" s="38" customFormat="1" ht="17.25" customHeight="1" x14ac:dyDescent="0.45">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5">
      <c r="F53" s="29"/>
    </row>
    <row r="54" spans="2:51" s="38" customFormat="1" ht="17.25" customHeight="1" x14ac:dyDescent="0.45">
      <c r="B54" s="52" t="s">
        <v>191</v>
      </c>
      <c r="C54" s="52"/>
    </row>
    <row r="55" spans="2:51" s="38" customFormat="1" ht="17.25" customHeight="1" x14ac:dyDescent="0.45">
      <c r="B55" s="52"/>
      <c r="C55" s="52"/>
    </row>
    <row r="56" spans="2:51" s="38" customFormat="1" ht="17.25" customHeight="1" x14ac:dyDescent="0.45">
      <c r="B56" s="52" t="s">
        <v>192</v>
      </c>
      <c r="C56" s="52"/>
    </row>
    <row r="57" spans="2:51" s="38" customFormat="1" ht="17.25" customHeight="1" x14ac:dyDescent="0.45">
      <c r="B57" s="52" t="s">
        <v>137</v>
      </c>
      <c r="C57" s="52"/>
    </row>
    <row r="58" spans="2:51" s="38" customFormat="1" ht="17.25" customHeight="1" x14ac:dyDescent="0.45">
      <c r="B58" s="52"/>
      <c r="C58" s="52"/>
    </row>
    <row r="59" spans="2:51" s="38" customFormat="1" ht="17.25" customHeight="1" x14ac:dyDescent="0.45">
      <c r="B59" s="52" t="s">
        <v>193</v>
      </c>
      <c r="C59" s="52"/>
    </row>
    <row r="60" spans="2:51" s="38" customFormat="1" ht="17.25" customHeight="1" x14ac:dyDescent="0.45">
      <c r="B60" s="52" t="s">
        <v>103</v>
      </c>
      <c r="C60" s="52"/>
    </row>
    <row r="61" spans="2:51" s="38" customFormat="1" ht="17.25" customHeight="1" x14ac:dyDescent="0.45">
      <c r="B61" s="52"/>
      <c r="C61" s="52"/>
    </row>
    <row r="62" spans="2:51" s="38" customFormat="1" ht="17.25" customHeight="1" x14ac:dyDescent="0.45">
      <c r="B62" s="52" t="s">
        <v>194</v>
      </c>
      <c r="C62" s="52"/>
      <c r="D62" s="52"/>
    </row>
    <row r="63" spans="2:51" s="38" customFormat="1" ht="17.25" customHeight="1" x14ac:dyDescent="0.45">
      <c r="B63" s="52"/>
      <c r="C63" s="52"/>
      <c r="D63" s="52"/>
    </row>
    <row r="64" spans="2:51" s="38" customFormat="1" ht="17.25" customHeight="1" x14ac:dyDescent="0.45">
      <c r="B64" s="58" t="s">
        <v>195</v>
      </c>
      <c r="C64" s="58"/>
      <c r="D64" s="52"/>
    </row>
    <row r="65" spans="2:54" s="38" customFormat="1" ht="17.25" customHeight="1" x14ac:dyDescent="0.45">
      <c r="B65" s="58" t="s">
        <v>104</v>
      </c>
      <c r="C65" s="58"/>
      <c r="D65" s="52"/>
    </row>
    <row r="66" spans="2:54" s="38" customFormat="1" ht="17.25" customHeight="1" x14ac:dyDescent="0.45">
      <c r="B66" s="58" t="s">
        <v>138</v>
      </c>
      <c r="C66" s="58"/>
      <c r="D66" s="52"/>
    </row>
    <row r="67" spans="2:54" s="38" customFormat="1" ht="17.25" customHeight="1" x14ac:dyDescent="0.45"/>
    <row r="68" spans="2:54" s="38" customFormat="1" ht="17.25" customHeight="1" x14ac:dyDescent="0.45">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5">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5">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5">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5"/>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ColWidth="9" defaultRowHeight="26.4" x14ac:dyDescent="0.45"/>
  <cols>
    <col min="1" max="1" width="1.69921875" style="205" customWidth="1"/>
    <col min="2" max="2" width="9" style="205"/>
    <col min="3" max="12" width="40.59765625" style="205" customWidth="1"/>
    <col min="13" max="16384" width="9" style="205"/>
  </cols>
  <sheetData>
    <row r="1" spans="1:12" x14ac:dyDescent="0.45">
      <c r="A1" s="203"/>
      <c r="B1" s="204" t="s">
        <v>76</v>
      </c>
      <c r="C1" s="204"/>
      <c r="D1" s="204"/>
    </row>
    <row r="2" spans="1:12" x14ac:dyDescent="0.45">
      <c r="A2" s="203"/>
      <c r="B2" s="204"/>
      <c r="C2" s="204"/>
      <c r="D2" s="204"/>
    </row>
    <row r="3" spans="1:12" x14ac:dyDescent="0.45">
      <c r="A3" s="203"/>
      <c r="B3" s="206" t="s">
        <v>88</v>
      </c>
      <c r="C3" s="206" t="s">
        <v>89</v>
      </c>
      <c r="D3" s="204"/>
    </row>
    <row r="4" spans="1:12" x14ac:dyDescent="0.45">
      <c r="A4" s="203"/>
      <c r="B4" s="207">
        <v>1</v>
      </c>
      <c r="C4" s="245" t="s">
        <v>139</v>
      </c>
      <c r="D4" s="204"/>
    </row>
    <row r="5" spans="1:12" x14ac:dyDescent="0.45">
      <c r="A5" s="203"/>
      <c r="B5" s="207">
        <v>2</v>
      </c>
      <c r="C5" s="245" t="s">
        <v>140</v>
      </c>
    </row>
    <row r="6" spans="1:12" x14ac:dyDescent="0.45">
      <c r="A6" s="203"/>
      <c r="B6" s="207">
        <v>3</v>
      </c>
      <c r="C6" s="245" t="s">
        <v>141</v>
      </c>
      <c r="D6" s="204"/>
    </row>
    <row r="7" spans="1:12" x14ac:dyDescent="0.45">
      <c r="A7" s="203"/>
      <c r="B7" s="207">
        <v>4</v>
      </c>
      <c r="C7" s="245" t="s">
        <v>142</v>
      </c>
      <c r="D7" s="204"/>
    </row>
    <row r="8" spans="1:12" x14ac:dyDescent="0.45">
      <c r="A8" s="203"/>
      <c r="B8" s="207">
        <v>5</v>
      </c>
      <c r="C8" s="245" t="s">
        <v>143</v>
      </c>
      <c r="D8" s="204"/>
    </row>
    <row r="9" spans="1:12" x14ac:dyDescent="0.45">
      <c r="A9" s="203"/>
      <c r="B9" s="207">
        <v>6</v>
      </c>
      <c r="C9" s="245" t="s">
        <v>144</v>
      </c>
      <c r="D9" s="204"/>
    </row>
    <row r="10" spans="1:12" x14ac:dyDescent="0.45">
      <c r="A10" s="203"/>
      <c r="B10" s="207">
        <v>7</v>
      </c>
      <c r="C10" s="245" t="s">
        <v>28</v>
      </c>
      <c r="D10" s="204"/>
    </row>
    <row r="11" spans="1:12" x14ac:dyDescent="0.45">
      <c r="A11" s="203"/>
      <c r="B11" s="207">
        <v>8</v>
      </c>
      <c r="C11" s="245" t="s">
        <v>28</v>
      </c>
      <c r="D11" s="204"/>
    </row>
    <row r="12" spans="1:12" x14ac:dyDescent="0.45">
      <c r="A12" s="203"/>
      <c r="B12" s="207">
        <v>9</v>
      </c>
      <c r="C12" s="245" t="s">
        <v>28</v>
      </c>
      <c r="D12" s="204"/>
    </row>
    <row r="13" spans="1:12" x14ac:dyDescent="0.45">
      <c r="A13" s="203"/>
      <c r="B13" s="204"/>
      <c r="C13" s="204"/>
      <c r="D13" s="204"/>
    </row>
    <row r="14" spans="1:12" x14ac:dyDescent="0.45">
      <c r="A14" s="203"/>
      <c r="B14" s="204" t="s">
        <v>90</v>
      </c>
      <c r="C14" s="204"/>
      <c r="D14" s="204"/>
    </row>
    <row r="15" spans="1:12" ht="27" thickBot="1" x14ac:dyDescent="0.5">
      <c r="A15" s="203"/>
      <c r="B15" s="204"/>
      <c r="C15" s="204"/>
      <c r="D15" s="204"/>
    </row>
    <row r="16" spans="1:12" ht="27" thickBot="1" x14ac:dyDescent="0.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5">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5">
      <c r="B18" s="582"/>
      <c r="C18" s="219" t="s">
        <v>28</v>
      </c>
      <c r="D18" s="223" t="s">
        <v>28</v>
      </c>
      <c r="E18" s="223" t="s">
        <v>28</v>
      </c>
      <c r="F18" s="223" t="s">
        <v>28</v>
      </c>
      <c r="G18" s="221" t="s">
        <v>5</v>
      </c>
      <c r="H18" s="223" t="s">
        <v>28</v>
      </c>
      <c r="I18" s="223" t="s">
        <v>28</v>
      </c>
      <c r="J18" s="220" t="s">
        <v>5</v>
      </c>
      <c r="K18" s="220" t="s">
        <v>28</v>
      </c>
      <c r="L18" s="222" t="s">
        <v>28</v>
      </c>
    </row>
    <row r="19" spans="1:12" x14ac:dyDescent="0.45">
      <c r="B19" s="582"/>
      <c r="C19" s="219" t="s">
        <v>28</v>
      </c>
      <c r="D19" s="223" t="s">
        <v>28</v>
      </c>
      <c r="E19" s="223" t="s">
        <v>28</v>
      </c>
      <c r="F19" s="223" t="s">
        <v>28</v>
      </c>
      <c r="G19" s="223" t="s">
        <v>28</v>
      </c>
      <c r="H19" s="223" t="s">
        <v>28</v>
      </c>
      <c r="I19" s="223" t="s">
        <v>28</v>
      </c>
      <c r="J19" s="223" t="s">
        <v>77</v>
      </c>
      <c r="K19" s="223" t="s">
        <v>124</v>
      </c>
      <c r="L19" s="224" t="s">
        <v>124</v>
      </c>
    </row>
    <row r="20" spans="1:12" x14ac:dyDescent="0.45">
      <c r="B20" s="582"/>
      <c r="C20" s="219" t="s">
        <v>28</v>
      </c>
      <c r="D20" s="223" t="s">
        <v>28</v>
      </c>
      <c r="E20" s="223" t="s">
        <v>28</v>
      </c>
      <c r="F20" s="223" t="s">
        <v>28</v>
      </c>
      <c r="G20" s="223" t="s">
        <v>28</v>
      </c>
      <c r="H20" s="223" t="s">
        <v>28</v>
      </c>
      <c r="I20" s="223" t="s">
        <v>28</v>
      </c>
      <c r="J20" s="223" t="s">
        <v>149</v>
      </c>
      <c r="K20" s="223" t="s">
        <v>124</v>
      </c>
      <c r="L20" s="224" t="s">
        <v>124</v>
      </c>
    </row>
    <row r="21" spans="1:12" x14ac:dyDescent="0.45">
      <c r="B21" s="582"/>
      <c r="C21" s="219" t="s">
        <v>124</v>
      </c>
      <c r="D21" s="223" t="s">
        <v>124</v>
      </c>
      <c r="E21" s="223" t="s">
        <v>124</v>
      </c>
      <c r="F21" s="223" t="s">
        <v>124</v>
      </c>
      <c r="G21" s="223" t="s">
        <v>28</v>
      </c>
      <c r="H21" s="223" t="s">
        <v>124</v>
      </c>
      <c r="I21" s="223" t="s">
        <v>124</v>
      </c>
      <c r="J21" s="223" t="s">
        <v>124</v>
      </c>
      <c r="K21" s="223" t="s">
        <v>124</v>
      </c>
      <c r="L21" s="224" t="s">
        <v>124</v>
      </c>
    </row>
    <row r="22" spans="1:12" x14ac:dyDescent="0.45">
      <c r="B22" s="582"/>
      <c r="C22" s="219" t="s">
        <v>124</v>
      </c>
      <c r="D22" s="223" t="s">
        <v>124</v>
      </c>
      <c r="E22" s="223" t="s">
        <v>124</v>
      </c>
      <c r="F22" s="223" t="s">
        <v>124</v>
      </c>
      <c r="G22" s="223" t="s">
        <v>28</v>
      </c>
      <c r="H22" s="223" t="s">
        <v>124</v>
      </c>
      <c r="I22" s="223" t="s">
        <v>124</v>
      </c>
      <c r="J22" s="223" t="s">
        <v>124</v>
      </c>
      <c r="K22" s="223" t="s">
        <v>124</v>
      </c>
      <c r="L22" s="224" t="s">
        <v>124</v>
      </c>
    </row>
    <row r="23" spans="1:12" x14ac:dyDescent="0.45">
      <c r="B23" s="582"/>
      <c r="C23" s="219" t="s">
        <v>124</v>
      </c>
      <c r="D23" s="223" t="s">
        <v>124</v>
      </c>
      <c r="E23" s="223" t="s">
        <v>124</v>
      </c>
      <c r="F23" s="223" t="s">
        <v>124</v>
      </c>
      <c r="G23" s="223" t="s">
        <v>28</v>
      </c>
      <c r="H23" s="223" t="s">
        <v>124</v>
      </c>
      <c r="I23" s="223" t="s">
        <v>124</v>
      </c>
      <c r="J23" s="223" t="s">
        <v>124</v>
      </c>
      <c r="K23" s="223" t="s">
        <v>124</v>
      </c>
      <c r="L23" s="224" t="s">
        <v>124</v>
      </c>
    </row>
    <row r="24" spans="1:12" x14ac:dyDescent="0.45">
      <c r="B24" s="582"/>
      <c r="C24" s="219" t="s">
        <v>124</v>
      </c>
      <c r="D24" s="223" t="s">
        <v>124</v>
      </c>
      <c r="E24" s="223" t="s">
        <v>124</v>
      </c>
      <c r="F24" s="223" t="s">
        <v>124</v>
      </c>
      <c r="G24" s="223" t="s">
        <v>28</v>
      </c>
      <c r="H24" s="223" t="s">
        <v>124</v>
      </c>
      <c r="I24" s="223" t="s">
        <v>124</v>
      </c>
      <c r="J24" s="223" t="s">
        <v>124</v>
      </c>
      <c r="K24" s="223" t="s">
        <v>124</v>
      </c>
      <c r="L24" s="224" t="s">
        <v>124</v>
      </c>
    </row>
    <row r="25" spans="1:12" x14ac:dyDescent="0.45">
      <c r="B25" s="582"/>
      <c r="C25" s="219" t="s">
        <v>124</v>
      </c>
      <c r="D25" s="223" t="s">
        <v>124</v>
      </c>
      <c r="E25" s="223" t="s">
        <v>124</v>
      </c>
      <c r="F25" s="223" t="s">
        <v>124</v>
      </c>
      <c r="G25" s="223" t="s">
        <v>28</v>
      </c>
      <c r="H25" s="223" t="s">
        <v>124</v>
      </c>
      <c r="I25" s="223" t="s">
        <v>124</v>
      </c>
      <c r="J25" s="223" t="s">
        <v>124</v>
      </c>
      <c r="K25" s="223" t="s">
        <v>124</v>
      </c>
      <c r="L25" s="224" t="s">
        <v>124</v>
      </c>
    </row>
    <row r="26" spans="1:12" x14ac:dyDescent="0.45">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5">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5">
      <c r="B28" s="582"/>
      <c r="C28" s="219" t="s">
        <v>124</v>
      </c>
      <c r="D28" s="223" t="s">
        <v>124</v>
      </c>
      <c r="E28" s="223" t="s">
        <v>124</v>
      </c>
      <c r="F28" s="223" t="s">
        <v>124</v>
      </c>
      <c r="G28" s="223" t="s">
        <v>124</v>
      </c>
      <c r="H28" s="223" t="s">
        <v>124</v>
      </c>
      <c r="I28" s="223" t="s">
        <v>124</v>
      </c>
      <c r="J28" s="223" t="s">
        <v>124</v>
      </c>
      <c r="K28" s="223" t="s">
        <v>124</v>
      </c>
      <c r="L28" s="224" t="s">
        <v>124</v>
      </c>
    </row>
    <row r="29" spans="1:12" ht="27" thickBot="1" x14ac:dyDescent="0.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5">
      <c r="C32" s="205" t="s">
        <v>116</v>
      </c>
    </row>
    <row r="33" spans="3:3" x14ac:dyDescent="0.45">
      <c r="C33" s="205" t="s">
        <v>80</v>
      </c>
    </row>
    <row r="34" spans="3:3" x14ac:dyDescent="0.45">
      <c r="C34" s="205" t="s">
        <v>150</v>
      </c>
    </row>
    <row r="35" spans="3:3" x14ac:dyDescent="0.45">
      <c r="C35" s="205" t="s">
        <v>151</v>
      </c>
    </row>
    <row r="36" spans="3:3" x14ac:dyDescent="0.45">
      <c r="C36" s="205" t="s">
        <v>152</v>
      </c>
    </row>
    <row r="37" spans="3:3" x14ac:dyDescent="0.45">
      <c r="C37" s="205" t="s">
        <v>153</v>
      </c>
    </row>
    <row r="38" spans="3:3" x14ac:dyDescent="0.45">
      <c r="C38" s="205" t="s">
        <v>154</v>
      </c>
    </row>
    <row r="39" spans="3:3" x14ac:dyDescent="0.45">
      <c r="C39" s="205" t="s">
        <v>155</v>
      </c>
    </row>
    <row r="40" spans="3:3" x14ac:dyDescent="0.45">
      <c r="C40" s="205" t="s">
        <v>156</v>
      </c>
    </row>
    <row r="41" spans="3:3" x14ac:dyDescent="0.45">
      <c r="C41" s="205" t="s">
        <v>157</v>
      </c>
    </row>
    <row r="42" spans="3:3" x14ac:dyDescent="0.45">
      <c r="C42" s="205" t="s">
        <v>158</v>
      </c>
    </row>
    <row r="43" spans="3:3" x14ac:dyDescent="0.45">
      <c r="C43" s="205" t="s">
        <v>81</v>
      </c>
    </row>
    <row r="44" spans="3:3" x14ac:dyDescent="0.45">
      <c r="C44" s="205" t="s">
        <v>82</v>
      </c>
    </row>
    <row r="46" spans="3:3" x14ac:dyDescent="0.45">
      <c r="C46" s="205" t="s">
        <v>159</v>
      </c>
    </row>
    <row r="47" spans="3:3" x14ac:dyDescent="0.45">
      <c r="C47" s="205" t="s">
        <v>83</v>
      </c>
    </row>
    <row r="48" spans="3:3" x14ac:dyDescent="0.45">
      <c r="C48" s="205" t="s">
        <v>84</v>
      </c>
    </row>
    <row r="49" spans="3:3" x14ac:dyDescent="0.45">
      <c r="C49" s="205" t="s">
        <v>85</v>
      </c>
    </row>
    <row r="50" spans="3:3" x14ac:dyDescent="0.45">
      <c r="C50" s="205" t="s">
        <v>86</v>
      </c>
    </row>
    <row r="51" spans="3:3" x14ac:dyDescent="0.45">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2021-03-24T08:41:46Z</cp:lastPrinted>
  <dcterms:created xsi:type="dcterms:W3CDTF">2020-01-14T23:47:53Z</dcterms:created>
  <dcterms:modified xsi:type="dcterms:W3CDTF">2023-12-22T02:59:44Z</dcterms:modified>
</cp:coreProperties>
</file>